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5440" windowHeight="14955"/>
  </bookViews>
  <sheets>
    <sheet name="NBER chronology" sheetId="2" r:id="rId1"/>
    <sheet name="Calcs" sheetId="1" r:id="rId2"/>
  </sheets>
  <calcPr calcId="125725"/>
</workbook>
</file>

<file path=xl/calcChain.xml><?xml version="1.0" encoding="utf-8"?>
<calcChain xmlns="http://schemas.openxmlformats.org/spreadsheetml/2006/main">
  <c r="U74" i="2"/>
  <c r="U73"/>
  <c r="U72"/>
  <c r="U71"/>
  <c r="U70"/>
  <c r="U69"/>
  <c r="U68"/>
  <c r="U67"/>
  <c r="U66"/>
  <c r="U65"/>
  <c r="U64"/>
  <c r="U63"/>
  <c r="U62"/>
  <c r="U61"/>
  <c r="V57"/>
  <c r="V56"/>
  <c r="V55"/>
  <c r="V54"/>
  <c r="V53"/>
  <c r="V52"/>
  <c r="AB22"/>
  <c r="AJ48"/>
  <c r="AI48"/>
  <c r="AJ46"/>
  <c r="AI46"/>
  <c r="AJ44"/>
  <c r="AI44"/>
  <c r="AJ42"/>
  <c r="AI42"/>
  <c r="AJ40"/>
  <c r="AI40"/>
  <c r="AJ38"/>
  <c r="AI38"/>
  <c r="AJ36"/>
  <c r="AI36"/>
  <c r="AJ34"/>
  <c r="AI34"/>
  <c r="AJ32"/>
  <c r="AI32"/>
  <c r="AJ30"/>
  <c r="AI30"/>
  <c r="AJ28"/>
  <c r="AI28"/>
  <c r="AJ26"/>
  <c r="AI26"/>
  <c r="AJ24"/>
  <c r="AI24"/>
  <c r="AJ22"/>
  <c r="AI22"/>
  <c r="AC48"/>
  <c r="AC46"/>
  <c r="AC44"/>
  <c r="AC42"/>
  <c r="AC40"/>
  <c r="AC38"/>
  <c r="AC36"/>
  <c r="AC34"/>
  <c r="AC32"/>
  <c r="AC30"/>
  <c r="AC28"/>
  <c r="AC26"/>
  <c r="AC24"/>
  <c r="AC22"/>
  <c r="AB48"/>
  <c r="AB46"/>
  <c r="AB44"/>
  <c r="AB42"/>
  <c r="AB40"/>
  <c r="AB38"/>
  <c r="AB36"/>
  <c r="AB34"/>
  <c r="AB32"/>
  <c r="AB30"/>
  <c r="AB28"/>
  <c r="AB26"/>
  <c r="AB24"/>
  <c r="Y48"/>
  <c r="X48"/>
  <c r="Y46"/>
  <c r="X46"/>
  <c r="Y44"/>
  <c r="X44"/>
  <c r="Y42"/>
  <c r="X42"/>
  <c r="Y40"/>
  <c r="X40"/>
  <c r="Y38"/>
  <c r="X38"/>
  <c r="Y36"/>
  <c r="X36"/>
  <c r="Y34"/>
  <c r="X34"/>
  <c r="Y32"/>
  <c r="X32"/>
  <c r="Y30"/>
  <c r="X30"/>
  <c r="Y28"/>
  <c r="X28"/>
  <c r="Y26"/>
  <c r="X26"/>
  <c r="Y24"/>
  <c r="X24"/>
  <c r="Y22"/>
  <c r="X22"/>
  <c r="Q2" l="1"/>
  <c r="P3"/>
  <c r="Q3"/>
  <c r="P4"/>
  <c r="Q4"/>
  <c r="P5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2"/>
  <c r="L37" i="1"/>
  <c r="L25"/>
  <c r="L23"/>
  <c r="L22"/>
  <c r="L17"/>
  <c r="O41"/>
  <c r="R41" s="1"/>
  <c r="J41"/>
  <c r="M41" s="1"/>
  <c r="O40"/>
  <c r="R40" s="1"/>
  <c r="M40"/>
  <c r="K40"/>
  <c r="J40"/>
  <c r="O39"/>
  <c r="R39" s="1"/>
  <c r="M39"/>
  <c r="K39"/>
  <c r="J39"/>
  <c r="O38"/>
  <c r="R38" s="1"/>
  <c r="M38"/>
  <c r="K38"/>
  <c r="J38"/>
  <c r="O37"/>
  <c r="R37" s="1"/>
  <c r="M37"/>
  <c r="K37"/>
  <c r="J37"/>
  <c r="O36"/>
  <c r="R36" s="1"/>
  <c r="M36"/>
  <c r="K36"/>
  <c r="J36"/>
  <c r="O35"/>
  <c r="R35" s="1"/>
  <c r="M35"/>
  <c r="K35"/>
  <c r="J35"/>
  <c r="O34"/>
  <c r="R34" s="1"/>
  <c r="M34"/>
  <c r="K34"/>
  <c r="J34"/>
  <c r="O33"/>
  <c r="R33" s="1"/>
  <c r="M33"/>
  <c r="K33"/>
  <c r="J33"/>
  <c r="O32"/>
  <c r="R32" s="1"/>
  <c r="M32"/>
  <c r="K32"/>
  <c r="J32"/>
  <c r="O31"/>
  <c r="R31" s="1"/>
  <c r="M31"/>
  <c r="K31"/>
  <c r="J31"/>
  <c r="O30"/>
  <c r="R30" s="1"/>
  <c r="M30"/>
  <c r="K30"/>
  <c r="J30"/>
  <c r="O29"/>
  <c r="R29" s="1"/>
  <c r="M29"/>
  <c r="K29"/>
  <c r="J29"/>
  <c r="O28"/>
  <c r="R28" s="1"/>
  <c r="M28"/>
  <c r="K28"/>
  <c r="J28"/>
  <c r="O27"/>
  <c r="R27" s="1"/>
  <c r="M27"/>
  <c r="K27"/>
  <c r="J27"/>
  <c r="O26"/>
  <c r="R26" s="1"/>
  <c r="M26"/>
  <c r="K26"/>
  <c r="J26"/>
  <c r="O25"/>
  <c r="R25" s="1"/>
  <c r="M25"/>
  <c r="K25"/>
  <c r="J25"/>
  <c r="O24"/>
  <c r="R24" s="1"/>
  <c r="M24"/>
  <c r="K24"/>
  <c r="J24"/>
  <c r="O23"/>
  <c r="R23" s="1"/>
  <c r="M23"/>
  <c r="K23"/>
  <c r="J23"/>
  <c r="O22"/>
  <c r="R22" s="1"/>
  <c r="M22"/>
  <c r="K22"/>
  <c r="J22"/>
  <c r="O21"/>
  <c r="R21" s="1"/>
  <c r="M21"/>
  <c r="K21"/>
  <c r="J21"/>
  <c r="O20"/>
  <c r="R20" s="1"/>
  <c r="M20"/>
  <c r="K20"/>
  <c r="J20"/>
  <c r="O19"/>
  <c r="R19" s="1"/>
  <c r="M19"/>
  <c r="K19"/>
  <c r="J19"/>
  <c r="O18"/>
  <c r="R18" s="1"/>
  <c r="M18"/>
  <c r="K18"/>
  <c r="J18"/>
  <c r="O17"/>
  <c r="R17" s="1"/>
  <c r="M17"/>
  <c r="K17"/>
  <c r="J17"/>
  <c r="O16"/>
  <c r="R16" s="1"/>
  <c r="M16"/>
  <c r="K16"/>
  <c r="J16"/>
  <c r="O15"/>
  <c r="R15" s="1"/>
  <c r="M15"/>
  <c r="K15"/>
  <c r="J15"/>
  <c r="O14"/>
  <c r="R14" s="1"/>
  <c r="M14"/>
  <c r="K14"/>
  <c r="J14"/>
  <c r="O13"/>
  <c r="R13" s="1"/>
  <c r="M13"/>
  <c r="K13"/>
  <c r="J13"/>
  <c r="O12"/>
  <c r="R12" s="1"/>
  <c r="M12"/>
  <c r="K12"/>
  <c r="J12"/>
  <c r="O11"/>
  <c r="R11" s="1"/>
  <c r="M11"/>
  <c r="K11"/>
  <c r="J11"/>
  <c r="O10"/>
  <c r="R10" s="1"/>
  <c r="M10"/>
  <c r="K10"/>
  <c r="J10"/>
  <c r="O8"/>
  <c r="R8" s="1"/>
  <c r="R9"/>
  <c r="O9"/>
  <c r="L45"/>
  <c r="L30" s="1"/>
  <c r="J9"/>
  <c r="M9" s="1"/>
  <c r="K9" l="1"/>
  <c r="C3" i="2" s="1"/>
  <c r="L46" i="1"/>
  <c r="K41"/>
  <c r="N17"/>
  <c r="E11" i="2" s="1"/>
  <c r="N22" i="1"/>
  <c r="E16" i="2" s="1"/>
  <c r="N23" i="1"/>
  <c r="E17" i="2" s="1"/>
  <c r="N25" i="1"/>
  <c r="E19" i="2" s="1"/>
  <c r="N30" i="1"/>
  <c r="E24" i="2" s="1"/>
  <c r="N37" i="1"/>
  <c r="E31" i="2" s="1"/>
  <c r="P8" i="1"/>
  <c r="P10"/>
  <c r="P11"/>
  <c r="P12"/>
  <c r="P13"/>
  <c r="Q13" s="1"/>
  <c r="S13" s="1"/>
  <c r="F7" i="2" s="1"/>
  <c r="P14" i="1"/>
  <c r="P15"/>
  <c r="P16"/>
  <c r="P17"/>
  <c r="P18"/>
  <c r="P19"/>
  <c r="P20"/>
  <c r="P21"/>
  <c r="P22"/>
  <c r="Q22" s="1"/>
  <c r="S22" s="1"/>
  <c r="F16" i="2" s="1"/>
  <c r="P23" i="1"/>
  <c r="P24"/>
  <c r="Q24" s="1"/>
  <c r="S24" s="1"/>
  <c r="F18" i="2" s="1"/>
  <c r="P25" i="1"/>
  <c r="P26"/>
  <c r="P27"/>
  <c r="P28"/>
  <c r="Q28" s="1"/>
  <c r="S28" s="1"/>
  <c r="F22" i="2" s="1"/>
  <c r="P29" i="1"/>
  <c r="P30"/>
  <c r="P31"/>
  <c r="P32"/>
  <c r="P33"/>
  <c r="P34"/>
  <c r="Q34" s="1"/>
  <c r="S34" s="1"/>
  <c r="F28" i="2" s="1"/>
  <c r="P35" i="1"/>
  <c r="P36"/>
  <c r="Q36" s="1"/>
  <c r="S36" s="1"/>
  <c r="F30" i="2" s="1"/>
  <c r="P37" i="1"/>
  <c r="P38"/>
  <c r="P39"/>
  <c r="Q39" s="1"/>
  <c r="S39" s="1"/>
  <c r="F33" i="2" s="1"/>
  <c r="P40" i="1"/>
  <c r="P41"/>
  <c r="P9"/>
  <c r="H19" i="2" l="1"/>
  <c r="H17"/>
  <c r="G16"/>
  <c r="H31"/>
  <c r="L47" i="1"/>
  <c r="L40"/>
  <c r="N40" s="1"/>
  <c r="E34" i="2" s="1"/>
  <c r="L14" i="1"/>
  <c r="N14" s="1"/>
  <c r="E8" i="2" s="1"/>
  <c r="L15" i="1"/>
  <c r="N15" s="1"/>
  <c r="E9" i="2" s="1"/>
  <c r="Q33" i="1"/>
  <c r="S33" s="1"/>
  <c r="F27" i="2" s="1"/>
  <c r="Q15" i="1"/>
  <c r="S15" s="1"/>
  <c r="F9" i="2" s="1"/>
  <c r="I17"/>
  <c r="I9" l="1"/>
  <c r="H34"/>
  <c r="G9"/>
  <c r="H8"/>
  <c r="L48" i="1"/>
  <c r="L34"/>
  <c r="N34" s="1"/>
  <c r="E28" i="2" s="1"/>
  <c r="L11" i="1"/>
  <c r="N11" s="1"/>
  <c r="E5" i="2" s="1"/>
  <c r="J28"/>
  <c r="L49" i="1" l="1"/>
  <c r="L26"/>
  <c r="N26" s="1"/>
  <c r="E20" i="2" s="1"/>
  <c r="L29" i="1"/>
  <c r="N29" s="1"/>
  <c r="E23" i="2" s="1"/>
  <c r="L21" i="1"/>
  <c r="N21" s="1"/>
  <c r="E15" i="2" s="1"/>
  <c r="Q14" i="1"/>
  <c r="S14" s="1"/>
  <c r="F8" i="2" s="1"/>
  <c r="Q32" i="1"/>
  <c r="S32" s="1"/>
  <c r="F26" i="2" s="1"/>
  <c r="Q16" i="1"/>
  <c r="S16" s="1"/>
  <c r="F10" i="2" s="1"/>
  <c r="H28"/>
  <c r="G28"/>
  <c r="J10" l="1"/>
  <c r="H11"/>
  <c r="J8"/>
  <c r="G8"/>
  <c r="H9"/>
  <c r="J9"/>
  <c r="H23"/>
  <c r="I24"/>
  <c r="L50" i="1"/>
  <c r="L12"/>
  <c r="N12" s="1"/>
  <c r="E6" i="2" s="1"/>
  <c r="L19" i="1"/>
  <c r="N19" s="1"/>
  <c r="E13" i="2" s="1"/>
  <c r="L9" i="1"/>
  <c r="N9" s="1"/>
  <c r="E3" i="2" s="1"/>
  <c r="Q41" i="1"/>
  <c r="S41" s="1"/>
  <c r="F35" i="2" s="1"/>
  <c r="Q18" i="1"/>
  <c r="S18" s="1"/>
  <c r="F12" i="2" s="1"/>
  <c r="Q10" i="1"/>
  <c r="S10" s="1"/>
  <c r="F4" i="2" s="1"/>
  <c r="Q29" i="1"/>
  <c r="S29" s="1"/>
  <c r="F23" i="2" s="1"/>
  <c r="Q21" i="1"/>
  <c r="S21" s="1"/>
  <c r="F15" i="2" s="1"/>
  <c r="G15" s="1"/>
  <c r="Q17" i="1"/>
  <c r="S17" s="1"/>
  <c r="F11" i="2" s="1"/>
  <c r="J27"/>
  <c r="I16"/>
  <c r="I20"/>
  <c r="J11" l="1"/>
  <c r="G11"/>
  <c r="J23"/>
  <c r="G23"/>
  <c r="H24"/>
  <c r="J12"/>
  <c r="I6"/>
  <c r="J16"/>
  <c r="H16"/>
  <c r="H5"/>
  <c r="H13"/>
  <c r="L51" i="1"/>
  <c r="L38"/>
  <c r="N38" s="1"/>
  <c r="E32" i="2" s="1"/>
  <c r="L32" i="1"/>
  <c r="N32" s="1"/>
  <c r="E26" i="2" s="1"/>
  <c r="L16" i="1"/>
  <c r="N16" s="1"/>
  <c r="E10" i="2" s="1"/>
  <c r="L39" i="1"/>
  <c r="N39" s="1"/>
  <c r="E33" i="2" s="1"/>
  <c r="Q26" i="1"/>
  <c r="S26" s="1"/>
  <c r="F20" i="2" s="1"/>
  <c r="Q37" i="1"/>
  <c r="S37" s="1"/>
  <c r="F31" i="2" s="1"/>
  <c r="Q25" i="1"/>
  <c r="S25" s="1"/>
  <c r="F19" i="2" s="1"/>
  <c r="J19" l="1"/>
  <c r="G19"/>
  <c r="H20"/>
  <c r="J31"/>
  <c r="G31"/>
  <c r="I33"/>
  <c r="G33"/>
  <c r="I34"/>
  <c r="G26"/>
  <c r="L52" i="1"/>
  <c r="L28"/>
  <c r="N28" s="1"/>
  <c r="E22" i="2" s="1"/>
  <c r="L24" i="1"/>
  <c r="N24" s="1"/>
  <c r="E18" i="2" s="1"/>
  <c r="L33" i="1"/>
  <c r="N33" s="1"/>
  <c r="E27" i="2" s="1"/>
  <c r="Q20" i="1"/>
  <c r="S20" s="1"/>
  <c r="F14" i="2" s="1"/>
  <c r="J20"/>
  <c r="G20"/>
  <c r="I10"/>
  <c r="H10"/>
  <c r="I11"/>
  <c r="G10"/>
  <c r="H32"/>
  <c r="I32"/>
  <c r="H15" l="1"/>
  <c r="J15"/>
  <c r="G18"/>
  <c r="I18"/>
  <c r="I19"/>
  <c r="L53" i="1"/>
  <c r="L20"/>
  <c r="N20" s="1"/>
  <c r="E14" i="2" s="1"/>
  <c r="I27"/>
  <c r="H27"/>
  <c r="G27"/>
  <c r="I28"/>
  <c r="G22"/>
  <c r="I23"/>
  <c r="G14" l="1"/>
  <c r="I14"/>
  <c r="I15"/>
  <c r="L54" i="1"/>
  <c r="L10"/>
  <c r="N10" s="1"/>
  <c r="E4" i="2" s="1"/>
  <c r="L27" i="1"/>
  <c r="N27" s="1"/>
  <c r="E21" i="2" s="1"/>
  <c r="L13" i="1"/>
  <c r="N13" s="1"/>
  <c r="E7" i="2" s="1"/>
  <c r="Q30" i="1"/>
  <c r="S30" s="1"/>
  <c r="F24" i="2" s="1"/>
  <c r="Q31" i="1"/>
  <c r="S31" s="1"/>
  <c r="F25" i="2" s="1"/>
  <c r="J25" l="1"/>
  <c r="J26"/>
  <c r="H26"/>
  <c r="J24"/>
  <c r="G24"/>
  <c r="I21"/>
  <c r="H21"/>
  <c r="I22"/>
  <c r="L55" i="1"/>
  <c r="L36"/>
  <c r="N36" s="1"/>
  <c r="E30" i="2" s="1"/>
  <c r="L31" i="1"/>
  <c r="N31" s="1"/>
  <c r="E25" i="2" s="1"/>
  <c r="Q38" i="1"/>
  <c r="S38" s="1"/>
  <c r="F32" i="2" s="1"/>
  <c r="Q35" i="1"/>
  <c r="S35" s="1"/>
  <c r="F29" i="2" s="1"/>
  <c r="Q27" i="1"/>
  <c r="S27" s="1"/>
  <c r="F21" i="2" s="1"/>
  <c r="G21" s="1"/>
  <c r="Q40" i="1"/>
  <c r="S40" s="1"/>
  <c r="F34" i="2" s="1"/>
  <c r="I7"/>
  <c r="G7"/>
  <c r="I8"/>
  <c r="I4"/>
  <c r="I5"/>
  <c r="G4"/>
  <c r="G39" l="1"/>
  <c r="I39"/>
  <c r="J34"/>
  <c r="G34"/>
  <c r="J35"/>
  <c r="J29"/>
  <c r="J30"/>
  <c r="I25"/>
  <c r="H25"/>
  <c r="I26"/>
  <c r="L18" i="1"/>
  <c r="N18" s="1"/>
  <c r="E12" i="2" s="1"/>
  <c r="L41" i="1"/>
  <c r="N41" s="1"/>
  <c r="E35" i="2" s="1"/>
  <c r="L35" i="1"/>
  <c r="N35" s="1"/>
  <c r="E29" i="2" s="1"/>
  <c r="G29" s="1"/>
  <c r="Q23" i="1"/>
  <c r="S23" s="1"/>
  <c r="F17" i="2" s="1"/>
  <c r="Q19" i="1"/>
  <c r="S19" s="1"/>
  <c r="F13" i="2" s="1"/>
  <c r="Q11" i="1"/>
  <c r="S11" s="1"/>
  <c r="F5" i="2" s="1"/>
  <c r="Q9" i="1"/>
  <c r="S9" s="1"/>
  <c r="F3" i="2" s="1"/>
  <c r="Q12" i="1"/>
  <c r="S12" s="1"/>
  <c r="F6" i="2" s="1"/>
  <c r="Q8" i="1"/>
  <c r="S8" s="1"/>
  <c r="F2" i="2" s="1"/>
  <c r="H3" s="1"/>
  <c r="J21"/>
  <c r="J22"/>
  <c r="H22"/>
  <c r="H39" s="1"/>
  <c r="J32"/>
  <c r="G32"/>
  <c r="J33"/>
  <c r="H33"/>
  <c r="H30"/>
  <c r="I31"/>
  <c r="G30"/>
  <c r="G25"/>
  <c r="I30" l="1"/>
  <c r="J39"/>
  <c r="J40"/>
  <c r="G6"/>
  <c r="J6"/>
  <c r="J7"/>
  <c r="H7"/>
  <c r="G5"/>
  <c r="J5"/>
  <c r="H6"/>
  <c r="J17"/>
  <c r="J18"/>
  <c r="G17"/>
  <c r="H18"/>
  <c r="G35"/>
  <c r="G40" s="1"/>
  <c r="I35"/>
  <c r="H35"/>
  <c r="J3"/>
  <c r="G3"/>
  <c r="J4"/>
  <c r="H4"/>
  <c r="J13"/>
  <c r="G13"/>
  <c r="J14"/>
  <c r="H14"/>
  <c r="I29"/>
  <c r="H29"/>
  <c r="I12"/>
  <c r="H12"/>
  <c r="G12"/>
  <c r="I13"/>
  <c r="I40" l="1"/>
  <c r="H40"/>
  <c r="I38"/>
  <c r="H38"/>
  <c r="J38"/>
  <c r="H37"/>
  <c r="G38"/>
  <c r="I37"/>
  <c r="J37"/>
  <c r="G37"/>
</calcChain>
</file>

<file path=xl/sharedStrings.xml><?xml version="1.0" encoding="utf-8"?>
<sst xmlns="http://schemas.openxmlformats.org/spreadsheetml/2006/main" count="242" uniqueCount="150">
  <si>
    <t>Peak</t>
  </si>
  <si>
    <t>Trough</t>
  </si>
  <si>
    <t>Contraction</t>
  </si>
  <si>
    <t>Expansion</t>
  </si>
  <si>
    <t>Cycle</t>
  </si>
  <si>
    <t>Quarterly dates</t>
  </si>
  <si>
    <t>are in parentheses</t>
  </si>
  <si>
    <t>Peak </t>
  </si>
  <si>
    <t>to </t>
  </si>
  <si>
    <t>Previous trough </t>
  </si>
  <si>
    <t>this peak</t>
  </si>
  <si>
    <t>Trough from </t>
  </si>
  <si>
    <t>Previous </t>
  </si>
  <si>
    <t>Peak from </t>
  </si>
  <si>
    <t>October 1860(III)</t>
  </si>
  <si>
    <t>April 1865(I)</t>
  </si>
  <si>
    <t>June 1869(II)</t>
  </si>
  <si>
    <t>October 1873(III)</t>
  </si>
  <si>
    <t>March 1882(I)</t>
  </si>
  <si>
    <t>March 1887(II)</t>
  </si>
  <si>
    <t>July 1890(III)</t>
  </si>
  <si>
    <t>January 1893(I)</t>
  </si>
  <si>
    <t>December 1895(IV)</t>
  </si>
  <si>
    <t>June 1899(III)</t>
  </si>
  <si>
    <t>September 1902(IV)</t>
  </si>
  <si>
    <t>May 1907(II)</t>
  </si>
  <si>
    <t>January 1910(I)</t>
  </si>
  <si>
    <t>January 1913(I)</t>
  </si>
  <si>
    <t>August 1918(III)</t>
  </si>
  <si>
    <t>January 1920(I)</t>
  </si>
  <si>
    <t>May 1923(II)</t>
  </si>
  <si>
    <t>October 1926(III)</t>
  </si>
  <si>
    <t>August 1929(III)</t>
  </si>
  <si>
    <t>May 1937(II)</t>
  </si>
  <si>
    <t>February 1945(I)</t>
  </si>
  <si>
    <t>November 1948(IV)</t>
  </si>
  <si>
    <t>July 1953(II)</t>
  </si>
  <si>
    <t>August 1957(III)</t>
  </si>
  <si>
    <t>April 1960(II)</t>
  </si>
  <si>
    <t>December 1969(IV)</t>
  </si>
  <si>
    <t>November 1973(IV)</t>
  </si>
  <si>
    <t>January 1980(I)</t>
  </si>
  <si>
    <t>July 1981(III)</t>
  </si>
  <si>
    <t>July 1990(III)</t>
  </si>
  <si>
    <t>March 2001(I)</t>
  </si>
  <si>
    <t>December 2007 (IV)</t>
  </si>
  <si>
    <t>December 1854 (IV)</t>
  </si>
  <si>
    <t>December 1858 (IV)</t>
  </si>
  <si>
    <t>June 1861 (III)</t>
  </si>
  <si>
    <t>December 1867 (I)</t>
  </si>
  <si>
    <t>December 1870 (IV)</t>
  </si>
  <si>
    <t>March 1879 (I)</t>
  </si>
  <si>
    <t>May 1885 (II)</t>
  </si>
  <si>
    <t>April 1888 (I)</t>
  </si>
  <si>
    <t>May 1891 (II)</t>
  </si>
  <si>
    <t>June 1894 (II)</t>
  </si>
  <si>
    <t>June 1897 (II)</t>
  </si>
  <si>
    <t>December 1900 (IV)</t>
  </si>
  <si>
    <t>August 1904 (III)</t>
  </si>
  <si>
    <t>June 1908 (II)</t>
  </si>
  <si>
    <t>January 1912 (IV)</t>
  </si>
  <si>
    <t>December 1914 (IV)</t>
  </si>
  <si>
    <t>March 1919 (I)</t>
  </si>
  <si>
    <t>July 1921 (III)</t>
  </si>
  <si>
    <t>July 1924 (III)</t>
  </si>
  <si>
    <t>November 1927 (IV)</t>
  </si>
  <si>
    <t>March 1933 (I)</t>
  </si>
  <si>
    <t>June 1938 (II)</t>
  </si>
  <si>
    <t>October 1945 (IV)</t>
  </si>
  <si>
    <t>October 1949 (IV)</t>
  </si>
  <si>
    <t>May 1954 (II)</t>
  </si>
  <si>
    <t>April 1958 (II)</t>
  </si>
  <si>
    <t>February 1961 (I)</t>
  </si>
  <si>
    <t>November 1970 (IV)</t>
  </si>
  <si>
    <t>March 1975 (I)</t>
  </si>
  <si>
    <t>July 1980 (III)</t>
  </si>
  <si>
    <t>November 1982 (IV)</t>
  </si>
  <si>
    <t>March 1991(I)</t>
  </si>
  <si>
    <t>November 2001 (IV)</t>
  </si>
  <si>
    <t>June 2009 (II)</t>
  </si>
  <si>
    <t>--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</si>
  <si>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</si>
  <si>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</si>
  <si>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</si>
  <si>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</si>
  <si>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</si>
  <si>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</si>
  <si>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</si>
  <si>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</si>
  <si>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</si>
  <si>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</si>
  <si>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</si>
  <si>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</si>
  <si>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Peak month</t>
  </si>
  <si>
    <t>Trough month</t>
  </si>
  <si>
    <t>Peak month number</t>
  </si>
  <si>
    <t>Trough month number</t>
  </si>
  <si>
    <t>Duration, peak to trough</t>
  </si>
  <si>
    <t>Duration, trough to peak</t>
  </si>
  <si>
    <t>Duration, peak to peak</t>
  </si>
  <si>
    <t>Duration, trough to trough</t>
  </si>
  <si>
    <t>Note: Month numbers start in January 1800</t>
  </si>
  <si>
    <t>June 1857 (II)</t>
  </si>
  <si>
    <t>1854-2009 (33 cycles)</t>
  </si>
  <si>
    <t>1854-1919 (16 cycles)</t>
  </si>
  <si>
    <t>1919-1945 (6 cycles)</t>
  </si>
  <si>
    <t>1945-2009 (11 cycles)</t>
  </si>
  <si>
    <t>Rank</t>
  </si>
  <si>
    <t>Name</t>
  </si>
  <si>
    <t>Peak Unemplyment</t>
  </si>
  <si>
    <t>Date of Peak Unemployment</t>
  </si>
  <si>
    <t>Peak to Trough GDP Decline</t>
  </si>
  <si>
    <t>Recession of 1937</t>
  </si>
  <si>
    <t>Great Depression</t>
  </si>
  <si>
    <t>Recession of 1945</t>
  </si>
  <si>
    <t>Recession of 1949</t>
  </si>
  <si>
    <t>Recession of 1953</t>
  </si>
  <si>
    <t>Recession of 1958</t>
  </si>
  <si>
    <t>Recession of 1960–61</t>
  </si>
  <si>
    <t>Recession of 1969–70</t>
  </si>
  <si>
    <t>1973–75 recession</t>
  </si>
  <si>
    <t>1980 recession</t>
  </si>
  <si>
    <t>Early 1980s recession</t>
  </si>
  <si>
    <t>Early 1990s recession</t>
  </si>
  <si>
    <t>Early 2000s recession</t>
  </si>
  <si>
    <t>Late-2000s recession</t>
  </si>
  <si>
    <t>Starting Month</t>
  </si>
  <si>
    <t>Ending Month</t>
  </si>
  <si>
    <t>Peak Unemployment</t>
  </si>
  <si>
    <t>Peak Unemployment Month Number</t>
  </si>
  <si>
    <t>Recession Start President</t>
  </si>
  <si>
    <t>Recession End President</t>
  </si>
  <si>
    <t>Party</t>
  </si>
  <si>
    <t>Herbert Hoover</t>
  </si>
  <si>
    <t>R</t>
  </si>
  <si>
    <t>Franklin D. Roosevelt</t>
  </si>
  <si>
    <t>D</t>
  </si>
  <si>
    <t>Harry S. Truman</t>
  </si>
  <si>
    <t>Dwight D. Eisenhower</t>
  </si>
  <si>
    <t>John F. Kennedy</t>
  </si>
  <si>
    <t>Richard Nixon</t>
  </si>
  <si>
    <t>Gerald Ford</t>
  </si>
  <si>
    <t>Jimmy Carter</t>
  </si>
  <si>
    <t>Ronald Reagan</t>
  </si>
  <si>
    <t>George H. W. Bush</t>
  </si>
  <si>
    <t>George W. Bush</t>
  </si>
  <si>
    <t>Barack Obama</t>
  </si>
  <si>
    <t>Recession End to Peak Unemployment (months)</t>
  </si>
  <si>
    <t>Peak (month-year)</t>
  </si>
  <si>
    <t>Trough (month-year)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</si>
</sst>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09]mmm\-yy;@"/>
  </numFmts>
  <fonts count="7">
    <font>
      <sz val="12"/>
      <color theme="1"/>
      <name val="Times New Roman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Segoe UI"/>
      <family val="2"/>
    </font>
    <font>
      <i/>
      <sz val="12"/>
      <color theme="1"/>
      <name val="Times New Roman"/>
      <family val="1"/>
    </font>
    <font>
      <sz val="10"/>
      <color rgb="FFFF0000"/>
      <name val="Tahoma"/>
      <family val="2"/>
    </font>
    <font>
      <u/>
      <sz val="12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" fontId="0" fillId="0" borderId="0" xfId="0" applyNumberFormat="1"/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Border="1"/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/>
    </xf>
    <xf numFmtId="10" fontId="4" fillId="0" borderId="0" xfId="0" applyNumberFormat="1" applyFont="1" applyAlignment="1">
      <alignment horizontal="center" vertical="center" wrapText="1"/>
    </xf>
    <xf numFmtId="10" fontId="0" fillId="0" borderId="0" xfId="0" applyNumberFormat="1"/>
    <xf numFmtId="0" fontId="6" fillId="0" borderId="0" xfId="1" applyAlignment="1" applyProtection="1"/>
    <xf numFmtId="0" fontId="0" fillId="0" borderId="0" xfId="0" applyFill="1" applyBorder="1"/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5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0966620115881754"/>
          <c:y val="1.1290883383009221E-2"/>
          <c:w val="0.67308853563115945"/>
          <c:h val="0.93053460487408313"/>
        </c:manualLayout>
      </c:layout>
      <c:scatterChart>
        <c:scatterStyle val="smoothMarker"/>
        <c:ser>
          <c:idx val="0"/>
          <c:order val="0"/>
          <c:tx>
            <c:strRef>
              <c:f>'NBER chronology'!$O$22</c:f>
              <c:strCache>
                <c:ptCount val="1"/>
                <c:pt idx="0">
                  <c:v>Great Depression</c:v>
                </c:pt>
              </c:strCache>
            </c:strRef>
          </c:tx>
          <c:xVal>
            <c:numRef>
              <c:f>'NBER chronology'!$X$22:$Y$22</c:f>
              <c:numCache>
                <c:formatCode>General</c:formatCode>
                <c:ptCount val="2"/>
                <c:pt idx="0">
                  <c:v>0</c:v>
                </c:pt>
                <c:pt idx="1">
                  <c:v>43</c:v>
                </c:pt>
              </c:numCache>
            </c:numRef>
          </c:xVal>
          <c:yVal>
            <c:numRef>
              <c:f>'NBER chronology'!$T$22:$T$23</c:f>
              <c:numCache>
                <c:formatCode>0.00%</c:formatCode>
                <c:ptCount val="2"/>
                <c:pt idx="0">
                  <c:v>0</c:v>
                </c:pt>
                <c:pt idx="1">
                  <c:v>0.26700000000000002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'NBER chronology'!$O$24</c:f>
              <c:strCache>
                <c:ptCount val="1"/>
                <c:pt idx="0">
                  <c:v>Recession of 1937</c:v>
                </c:pt>
              </c:strCache>
            </c:strRef>
          </c:tx>
          <c:xVal>
            <c:numRef>
              <c:f>'NBER chronology'!$X$24:$Y$24</c:f>
              <c:numCache>
                <c:formatCode>General</c:formatCode>
                <c:ptCount val="2"/>
                <c:pt idx="0">
                  <c:v>93</c:v>
                </c:pt>
                <c:pt idx="1">
                  <c:v>106</c:v>
                </c:pt>
              </c:numCache>
            </c:numRef>
          </c:xVal>
          <c:yVal>
            <c:numRef>
              <c:f>'NBER chronology'!$T$24:$T$25</c:f>
              <c:numCache>
                <c:formatCode>0.00%</c:formatCode>
                <c:ptCount val="2"/>
                <c:pt idx="0">
                  <c:v>0</c:v>
                </c:pt>
                <c:pt idx="1">
                  <c:v>0.182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'NBER chronology'!$O$26</c:f>
              <c:strCache>
                <c:ptCount val="1"/>
                <c:pt idx="0">
                  <c:v>Recession of 1945</c:v>
                </c:pt>
              </c:strCache>
            </c:strRef>
          </c:tx>
          <c:xVal>
            <c:numRef>
              <c:f>'NBER chronology'!$X$26:$Y$26</c:f>
              <c:numCache>
                <c:formatCode>General</c:formatCode>
                <c:ptCount val="2"/>
                <c:pt idx="0">
                  <c:v>186</c:v>
                </c:pt>
                <c:pt idx="1">
                  <c:v>194</c:v>
                </c:pt>
              </c:numCache>
            </c:numRef>
          </c:xVal>
          <c:yVal>
            <c:numRef>
              <c:f>'NBER chronology'!$T$26:$T$27</c:f>
              <c:numCache>
                <c:formatCode>0.00%</c:formatCode>
                <c:ptCount val="2"/>
                <c:pt idx="0">
                  <c:v>0</c:v>
                </c:pt>
                <c:pt idx="1">
                  <c:v>0.127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'NBER chronology'!$O$28</c:f>
              <c:strCache>
                <c:ptCount val="1"/>
                <c:pt idx="0">
                  <c:v>Recession of 1949</c:v>
                </c:pt>
              </c:strCache>
            </c:strRef>
          </c:tx>
          <c:xVal>
            <c:numRef>
              <c:f>'NBER chronology'!$X$28:$Y$28</c:f>
              <c:numCache>
                <c:formatCode>General</c:formatCode>
                <c:ptCount val="2"/>
                <c:pt idx="0">
                  <c:v>231</c:v>
                </c:pt>
                <c:pt idx="1">
                  <c:v>242</c:v>
                </c:pt>
              </c:numCache>
            </c:numRef>
          </c:xVal>
          <c:yVal>
            <c:numRef>
              <c:f>'NBER chronology'!$T$28:$T$29</c:f>
              <c:numCache>
                <c:formatCode>0.00%</c:formatCode>
                <c:ptCount val="2"/>
                <c:pt idx="0">
                  <c:v>0</c:v>
                </c:pt>
                <c:pt idx="1">
                  <c:v>1.7000000000000001E-2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'NBER chronology'!$O$30</c:f>
              <c:strCache>
                <c:ptCount val="1"/>
                <c:pt idx="0">
                  <c:v>Recession of 1953</c:v>
                </c:pt>
              </c:strCache>
            </c:strRef>
          </c:tx>
          <c:xVal>
            <c:numRef>
              <c:f>'NBER chronology'!$X$30:$Y$30</c:f>
              <c:numCache>
                <c:formatCode>General</c:formatCode>
                <c:ptCount val="2"/>
                <c:pt idx="0">
                  <c:v>287</c:v>
                </c:pt>
                <c:pt idx="1">
                  <c:v>297</c:v>
                </c:pt>
              </c:numCache>
            </c:numRef>
          </c:xVal>
          <c:yVal>
            <c:numRef>
              <c:f>'NBER chronology'!$T$30:$T$31</c:f>
              <c:numCache>
                <c:formatCode>0.00%</c:formatCode>
                <c:ptCount val="2"/>
                <c:pt idx="0">
                  <c:v>0</c:v>
                </c:pt>
                <c:pt idx="1">
                  <c:v>2.5999999999999999E-2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'NBER chronology'!$O$32</c:f>
              <c:strCache>
                <c:ptCount val="1"/>
                <c:pt idx="0">
                  <c:v>Recession of 1958</c:v>
                </c:pt>
              </c:strCache>
            </c:strRef>
          </c:tx>
          <c:xVal>
            <c:numRef>
              <c:f>'NBER chronology'!$X$32:$Y$32</c:f>
              <c:numCache>
                <c:formatCode>General</c:formatCode>
                <c:ptCount val="2"/>
                <c:pt idx="0">
                  <c:v>336</c:v>
                </c:pt>
                <c:pt idx="1">
                  <c:v>344</c:v>
                </c:pt>
              </c:numCache>
            </c:numRef>
          </c:xVal>
          <c:yVal>
            <c:numRef>
              <c:f>'NBER chronology'!$T$32:$T$33</c:f>
              <c:numCache>
                <c:formatCode>0.00%</c:formatCode>
                <c:ptCount val="2"/>
                <c:pt idx="0">
                  <c:v>0</c:v>
                </c:pt>
                <c:pt idx="1">
                  <c:v>3.6999999999999998E-2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'NBER chronology'!$O$34</c:f>
              <c:strCache>
                <c:ptCount val="1"/>
                <c:pt idx="0">
                  <c:v>Recession of 1960–61</c:v>
                </c:pt>
              </c:strCache>
            </c:strRef>
          </c:tx>
          <c:xVal>
            <c:numRef>
              <c:f>'NBER chronology'!$X$34:$Y$34</c:f>
              <c:numCache>
                <c:formatCode>General</c:formatCode>
                <c:ptCount val="2"/>
                <c:pt idx="0">
                  <c:v>368</c:v>
                </c:pt>
                <c:pt idx="1">
                  <c:v>378</c:v>
                </c:pt>
              </c:numCache>
            </c:numRef>
          </c:xVal>
          <c:yVal>
            <c:numRef>
              <c:f>'NBER chronology'!$T$34:$T$35</c:f>
              <c:numCache>
                <c:formatCode>0.00%</c:formatCode>
                <c:ptCount val="2"/>
                <c:pt idx="0">
                  <c:v>0</c:v>
                </c:pt>
                <c:pt idx="1">
                  <c:v>1.6E-2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'NBER chronology'!$O$36</c:f>
              <c:strCache>
                <c:ptCount val="1"/>
                <c:pt idx="0">
                  <c:v>Recession of 1969–70</c:v>
                </c:pt>
              </c:strCache>
            </c:strRef>
          </c:tx>
          <c:xVal>
            <c:numRef>
              <c:f>'NBER chronology'!$X$36:$Y$36</c:f>
              <c:numCache>
                <c:formatCode>General</c:formatCode>
                <c:ptCount val="2"/>
                <c:pt idx="0">
                  <c:v>484</c:v>
                </c:pt>
                <c:pt idx="1">
                  <c:v>495</c:v>
                </c:pt>
              </c:numCache>
            </c:numRef>
          </c:xVal>
          <c:yVal>
            <c:numRef>
              <c:f>'NBER chronology'!$T$36:$T$37</c:f>
              <c:numCache>
                <c:formatCode>0.00%</c:formatCode>
                <c:ptCount val="2"/>
                <c:pt idx="0">
                  <c:v>0</c:v>
                </c:pt>
                <c:pt idx="1">
                  <c:v>6.0000000000000001E-3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'NBER chronology'!$O$38</c:f>
              <c:strCache>
                <c:ptCount val="1"/>
                <c:pt idx="0">
                  <c:v>1973–75 recession</c:v>
                </c:pt>
              </c:strCache>
            </c:strRef>
          </c:tx>
          <c:xVal>
            <c:numRef>
              <c:f>'NBER chronology'!$X$38:$Y$38</c:f>
              <c:numCache>
                <c:formatCode>General</c:formatCode>
                <c:ptCount val="2"/>
                <c:pt idx="0">
                  <c:v>531</c:v>
                </c:pt>
                <c:pt idx="1">
                  <c:v>547</c:v>
                </c:pt>
              </c:numCache>
            </c:numRef>
          </c:xVal>
          <c:yVal>
            <c:numRef>
              <c:f>'NBER chronology'!$T$38:$T$39</c:f>
              <c:numCache>
                <c:formatCode>0.00%</c:formatCode>
                <c:ptCount val="2"/>
                <c:pt idx="0">
                  <c:v>0</c:v>
                </c:pt>
                <c:pt idx="1">
                  <c:v>3.2000000000000001E-2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'NBER chronology'!$O$40</c:f>
              <c:strCache>
                <c:ptCount val="1"/>
                <c:pt idx="0">
                  <c:v>1980 recession</c:v>
                </c:pt>
              </c:strCache>
            </c:strRef>
          </c:tx>
          <c:xVal>
            <c:numRef>
              <c:f>'NBER chronology'!$X$40:$Y$40</c:f>
              <c:numCache>
                <c:formatCode>General</c:formatCode>
                <c:ptCount val="2"/>
                <c:pt idx="0">
                  <c:v>605</c:v>
                </c:pt>
                <c:pt idx="1">
                  <c:v>611</c:v>
                </c:pt>
              </c:numCache>
            </c:numRef>
          </c:xVal>
          <c:yVal>
            <c:numRef>
              <c:f>'NBER chronology'!$T$40:$T$41</c:f>
              <c:numCache>
                <c:formatCode>0.00%</c:formatCode>
                <c:ptCount val="2"/>
                <c:pt idx="0">
                  <c:v>0</c:v>
                </c:pt>
                <c:pt idx="1">
                  <c:v>2.1999999999999999E-2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'NBER chronology'!$O$42</c:f>
              <c:strCache>
                <c:ptCount val="1"/>
                <c:pt idx="0">
                  <c:v>Early 1980s recession</c:v>
                </c:pt>
              </c:strCache>
            </c:strRef>
          </c:tx>
          <c:xVal>
            <c:numRef>
              <c:f>'NBER chronology'!$X$42:$Y$42</c:f>
              <c:numCache>
                <c:formatCode>General</c:formatCode>
                <c:ptCount val="2"/>
                <c:pt idx="0">
                  <c:v>623</c:v>
                </c:pt>
                <c:pt idx="1">
                  <c:v>639</c:v>
                </c:pt>
              </c:numCache>
            </c:numRef>
          </c:xVal>
          <c:yVal>
            <c:numRef>
              <c:f>'NBER chronology'!$T$42:$T$43</c:f>
              <c:numCache>
                <c:formatCode>0.00%</c:formatCode>
                <c:ptCount val="2"/>
                <c:pt idx="0">
                  <c:v>0</c:v>
                </c:pt>
                <c:pt idx="1">
                  <c:v>2.7E-2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'NBER chronology'!$O$44</c:f>
              <c:strCache>
                <c:ptCount val="1"/>
                <c:pt idx="0">
                  <c:v>Early 1990s recession</c:v>
                </c:pt>
              </c:strCache>
            </c:strRef>
          </c:tx>
          <c:xVal>
            <c:numRef>
              <c:f>'NBER chronology'!$X$44:$Y$44</c:f>
              <c:numCache>
                <c:formatCode>General</c:formatCode>
                <c:ptCount val="2"/>
                <c:pt idx="0">
                  <c:v>731</c:v>
                </c:pt>
                <c:pt idx="1">
                  <c:v>739</c:v>
                </c:pt>
              </c:numCache>
            </c:numRef>
          </c:xVal>
          <c:yVal>
            <c:numRef>
              <c:f>'NBER chronology'!$T$44:$T$45</c:f>
              <c:numCache>
                <c:formatCode>0.00%</c:formatCode>
                <c:ptCount val="2"/>
                <c:pt idx="0">
                  <c:v>0</c:v>
                </c:pt>
                <c:pt idx="1">
                  <c:v>1.4E-2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'NBER chronology'!$O$46</c:f>
              <c:strCache>
                <c:ptCount val="1"/>
                <c:pt idx="0">
                  <c:v>Early 2000s recession</c:v>
                </c:pt>
              </c:strCache>
            </c:strRef>
          </c:tx>
          <c:xVal>
            <c:numRef>
              <c:f>'NBER chronology'!$X$46:$Y$46</c:f>
              <c:numCache>
                <c:formatCode>General</c:formatCode>
                <c:ptCount val="2"/>
                <c:pt idx="0">
                  <c:v>859</c:v>
                </c:pt>
                <c:pt idx="1">
                  <c:v>867</c:v>
                </c:pt>
              </c:numCache>
            </c:numRef>
          </c:xVal>
          <c:yVal>
            <c:numRef>
              <c:f>'NBER chronology'!$T$46:$T$47</c:f>
              <c:numCache>
                <c:formatCode>0.00%</c:formatCode>
                <c:ptCount val="2"/>
                <c:pt idx="0">
                  <c:v>0</c:v>
                </c:pt>
                <c:pt idx="1">
                  <c:v>3.0000000000000001E-3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'NBER chronology'!$O$48</c:f>
              <c:strCache>
                <c:ptCount val="1"/>
                <c:pt idx="0">
                  <c:v>Late-2000s recession</c:v>
                </c:pt>
              </c:strCache>
            </c:strRef>
          </c:tx>
          <c:xVal>
            <c:numRef>
              <c:f>'NBER chronology'!$X$48:$Y$48</c:f>
              <c:numCache>
                <c:formatCode>General</c:formatCode>
                <c:ptCount val="2"/>
                <c:pt idx="0">
                  <c:v>940</c:v>
                </c:pt>
                <c:pt idx="1">
                  <c:v>958</c:v>
                </c:pt>
              </c:numCache>
            </c:numRef>
          </c:xVal>
          <c:yVal>
            <c:numRef>
              <c:f>'NBER chronology'!$T$48:$T$49</c:f>
              <c:numCache>
                <c:formatCode>0.00%</c:formatCode>
                <c:ptCount val="2"/>
                <c:pt idx="0">
                  <c:v>0</c:v>
                </c:pt>
                <c:pt idx="1">
                  <c:v>5.0999999999999997E-2</c:v>
                </c:pt>
              </c:numCache>
            </c:numRef>
          </c:yVal>
          <c:smooth val="1"/>
        </c:ser>
        <c:ser>
          <c:idx val="14"/>
          <c:order val="14"/>
          <c:tx>
            <c:strRef>
              <c:f>'NBER chronology'!$AC$22</c:f>
              <c:strCache>
                <c:ptCount val="1"/>
                <c:pt idx="0">
                  <c:v>Great Depression-Peak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chronology'!$AB$22</c:f>
              <c:numCache>
                <c:formatCode>0</c:formatCode>
                <c:ptCount val="1"/>
                <c:pt idx="0">
                  <c:v>48</c:v>
                </c:pt>
              </c:numCache>
            </c:numRef>
          </c:xVal>
          <c:yVal>
            <c:numRef>
              <c:f>'NBER chronology'!$R$22</c:f>
              <c:numCache>
                <c:formatCode>0.00%</c:formatCode>
                <c:ptCount val="1"/>
                <c:pt idx="0">
                  <c:v>0.249</c:v>
                </c:pt>
              </c:numCache>
            </c:numRef>
          </c:yVal>
          <c:smooth val="1"/>
        </c:ser>
        <c:ser>
          <c:idx val="15"/>
          <c:order val="15"/>
          <c:tx>
            <c:strRef>
              <c:f>'NBER chronology'!$AC$24</c:f>
              <c:strCache>
                <c:ptCount val="1"/>
                <c:pt idx="0">
                  <c:v>Recession of 1937-Peak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chronology'!$AB$24</c:f>
              <c:numCache>
                <c:formatCode>0</c:formatCode>
                <c:ptCount val="1"/>
                <c:pt idx="0">
                  <c:v>111</c:v>
                </c:pt>
              </c:numCache>
            </c:numRef>
          </c:xVal>
          <c:yVal>
            <c:numRef>
              <c:f>'NBER chronology'!$R$24</c:f>
              <c:numCache>
                <c:formatCode>0.00%</c:formatCode>
                <c:ptCount val="1"/>
                <c:pt idx="0">
                  <c:v>0.19</c:v>
                </c:pt>
              </c:numCache>
            </c:numRef>
          </c:yVal>
          <c:smooth val="1"/>
        </c:ser>
        <c:ser>
          <c:idx val="16"/>
          <c:order val="16"/>
          <c:tx>
            <c:strRef>
              <c:f>'NBER chronology'!$AC$26</c:f>
              <c:strCache>
                <c:ptCount val="1"/>
                <c:pt idx="0">
                  <c:v>Recession of 1945-Peak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chronology'!$AB$26</c:f>
              <c:numCache>
                <c:formatCode>0</c:formatCode>
                <c:ptCount val="1"/>
                <c:pt idx="0">
                  <c:v>202</c:v>
                </c:pt>
              </c:numCache>
            </c:numRef>
          </c:xVal>
          <c:yVal>
            <c:numRef>
              <c:f>'NBER chronology'!$R$26</c:f>
              <c:numCache>
                <c:formatCode>0.00%</c:formatCode>
                <c:ptCount val="1"/>
                <c:pt idx="0">
                  <c:v>5.1999999999999998E-2</c:v>
                </c:pt>
              </c:numCache>
            </c:numRef>
          </c:yVal>
          <c:smooth val="1"/>
        </c:ser>
        <c:ser>
          <c:idx val="17"/>
          <c:order val="17"/>
          <c:tx>
            <c:strRef>
              <c:f>'NBER chronology'!$AC$28</c:f>
              <c:strCache>
                <c:ptCount val="1"/>
                <c:pt idx="0">
                  <c:v>Recession of 1949-Peak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chronology'!$AB$28</c:f>
              <c:numCache>
                <c:formatCode>0</c:formatCode>
                <c:ptCount val="1"/>
                <c:pt idx="0">
                  <c:v>247</c:v>
                </c:pt>
              </c:numCache>
            </c:numRef>
          </c:xVal>
          <c:yVal>
            <c:numRef>
              <c:f>'NBER chronology'!$R$28</c:f>
              <c:numCache>
                <c:formatCode>0.00%</c:formatCode>
                <c:ptCount val="1"/>
                <c:pt idx="0">
                  <c:v>7.9000000000000001E-2</c:v>
                </c:pt>
              </c:numCache>
            </c:numRef>
          </c:yVal>
          <c:smooth val="1"/>
        </c:ser>
        <c:ser>
          <c:idx val="18"/>
          <c:order val="18"/>
          <c:tx>
            <c:strRef>
              <c:f>'NBER chronology'!$AC$30</c:f>
              <c:strCache>
                <c:ptCount val="1"/>
                <c:pt idx="0">
                  <c:v>Recession of 1953-Peak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chronology'!$AB$30</c:f>
              <c:numCache>
                <c:formatCode>0</c:formatCode>
                <c:ptCount val="1"/>
                <c:pt idx="0">
                  <c:v>306</c:v>
                </c:pt>
              </c:numCache>
            </c:numRef>
          </c:xVal>
          <c:yVal>
            <c:numRef>
              <c:f>'NBER chronology'!$R$30</c:f>
              <c:numCache>
                <c:formatCode>0.00%</c:formatCode>
                <c:ptCount val="1"/>
                <c:pt idx="0">
                  <c:v>6.0999999999999999E-2</c:v>
                </c:pt>
              </c:numCache>
            </c:numRef>
          </c:yVal>
          <c:smooth val="1"/>
        </c:ser>
        <c:ser>
          <c:idx val="19"/>
          <c:order val="19"/>
          <c:tx>
            <c:strRef>
              <c:f>'NBER chronology'!$AC$32</c:f>
              <c:strCache>
                <c:ptCount val="1"/>
                <c:pt idx="0">
                  <c:v>Recession of 1958-Peak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chronology'!$AB$32</c:f>
              <c:numCache>
                <c:formatCode>0</c:formatCode>
                <c:ptCount val="1"/>
                <c:pt idx="0">
                  <c:v>352</c:v>
                </c:pt>
              </c:numCache>
            </c:numRef>
          </c:xVal>
          <c:yVal>
            <c:numRef>
              <c:f>'NBER chronology'!$R$32</c:f>
              <c:numCache>
                <c:formatCode>0.00%</c:formatCode>
                <c:ptCount val="1"/>
                <c:pt idx="0">
                  <c:v>7.4999999999999997E-2</c:v>
                </c:pt>
              </c:numCache>
            </c:numRef>
          </c:yVal>
          <c:smooth val="1"/>
        </c:ser>
        <c:ser>
          <c:idx val="20"/>
          <c:order val="20"/>
          <c:tx>
            <c:strRef>
              <c:f>'NBER chronology'!$AC$34</c:f>
              <c:strCache>
                <c:ptCount val="1"/>
                <c:pt idx="0">
                  <c:v>Recession of 1960–61-Peak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chronology'!$AB$34</c:f>
              <c:numCache>
                <c:formatCode>0</c:formatCode>
                <c:ptCount val="1"/>
                <c:pt idx="0">
                  <c:v>386</c:v>
                </c:pt>
              </c:numCache>
            </c:numRef>
          </c:xVal>
          <c:yVal>
            <c:numRef>
              <c:f>'NBER chronology'!$R$34</c:f>
              <c:numCache>
                <c:formatCode>0.00%</c:formatCode>
                <c:ptCount val="1"/>
                <c:pt idx="0">
                  <c:v>7.0999999999999994E-2</c:v>
                </c:pt>
              </c:numCache>
            </c:numRef>
          </c:yVal>
          <c:smooth val="1"/>
        </c:ser>
        <c:ser>
          <c:idx val="21"/>
          <c:order val="21"/>
          <c:tx>
            <c:strRef>
              <c:f>'NBER chronology'!$AC$36</c:f>
              <c:strCache>
                <c:ptCount val="1"/>
                <c:pt idx="0">
                  <c:v>Recession of 1969–70-Peak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chronology'!$AB$36</c:f>
              <c:numCache>
                <c:formatCode>0</c:formatCode>
                <c:ptCount val="1"/>
                <c:pt idx="0">
                  <c:v>501</c:v>
                </c:pt>
              </c:numCache>
            </c:numRef>
          </c:xVal>
          <c:yVal>
            <c:numRef>
              <c:f>'NBER chronology'!$R$36</c:f>
              <c:numCache>
                <c:formatCode>0.00%</c:formatCode>
                <c:ptCount val="1"/>
                <c:pt idx="0">
                  <c:v>6.0999999999999999E-2</c:v>
                </c:pt>
              </c:numCache>
            </c:numRef>
          </c:yVal>
          <c:smooth val="1"/>
        </c:ser>
        <c:ser>
          <c:idx val="22"/>
          <c:order val="22"/>
          <c:tx>
            <c:strRef>
              <c:f>'NBER chronology'!$AC$38</c:f>
              <c:strCache>
                <c:ptCount val="1"/>
                <c:pt idx="0">
                  <c:v>1973–75 recession-Peak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chronology'!$AB$38</c:f>
              <c:numCache>
                <c:formatCode>0</c:formatCode>
                <c:ptCount val="1"/>
                <c:pt idx="0">
                  <c:v>554</c:v>
                </c:pt>
              </c:numCache>
            </c:numRef>
          </c:xVal>
          <c:yVal>
            <c:numRef>
              <c:f>'NBER chronology'!$R$38</c:f>
              <c:numCache>
                <c:formatCode>0.00%</c:formatCode>
                <c:ptCount val="1"/>
                <c:pt idx="0">
                  <c:v>0.09</c:v>
                </c:pt>
              </c:numCache>
            </c:numRef>
          </c:yVal>
          <c:smooth val="1"/>
        </c:ser>
        <c:ser>
          <c:idx val="23"/>
          <c:order val="23"/>
          <c:tx>
            <c:strRef>
              <c:f>'NBER chronology'!$AC$40</c:f>
              <c:strCache>
                <c:ptCount val="1"/>
                <c:pt idx="0">
                  <c:v>1980 recession-Peak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chronology'!$AB$40</c:f>
              <c:numCache>
                <c:formatCode>0</c:formatCode>
                <c:ptCount val="1"/>
                <c:pt idx="0">
                  <c:v>616</c:v>
                </c:pt>
              </c:numCache>
            </c:numRef>
          </c:xVal>
          <c:yVal>
            <c:numRef>
              <c:f>'NBER chronology'!$R$40</c:f>
              <c:numCache>
                <c:formatCode>0.00%</c:formatCode>
                <c:ptCount val="1"/>
                <c:pt idx="0">
                  <c:v>7.8E-2</c:v>
                </c:pt>
              </c:numCache>
            </c:numRef>
          </c:yVal>
          <c:smooth val="1"/>
        </c:ser>
        <c:ser>
          <c:idx val="24"/>
          <c:order val="24"/>
          <c:tx>
            <c:strRef>
              <c:f>'NBER chronology'!$AC$42</c:f>
              <c:strCache>
                <c:ptCount val="1"/>
                <c:pt idx="0">
                  <c:v>Early 1980s recession-Peak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chronology'!$AB$42</c:f>
              <c:numCache>
                <c:formatCode>0</c:formatCode>
                <c:ptCount val="1"/>
                <c:pt idx="0">
                  <c:v>644</c:v>
                </c:pt>
              </c:numCache>
            </c:numRef>
          </c:xVal>
          <c:yVal>
            <c:numRef>
              <c:f>'NBER chronology'!$R$42</c:f>
              <c:numCache>
                <c:formatCode>0.00%</c:formatCode>
                <c:ptCount val="1"/>
                <c:pt idx="0">
                  <c:v>0.108</c:v>
                </c:pt>
              </c:numCache>
            </c:numRef>
          </c:yVal>
          <c:smooth val="1"/>
        </c:ser>
        <c:ser>
          <c:idx val="25"/>
          <c:order val="25"/>
          <c:tx>
            <c:strRef>
              <c:f>'NBER chronology'!$AC$44</c:f>
              <c:strCache>
                <c:ptCount val="1"/>
                <c:pt idx="0">
                  <c:v>Early 1990s recession-Peak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chronology'!$AB$44</c:f>
              <c:numCache>
                <c:formatCode>0</c:formatCode>
                <c:ptCount val="1"/>
                <c:pt idx="0">
                  <c:v>759</c:v>
                </c:pt>
              </c:numCache>
            </c:numRef>
          </c:xVal>
          <c:yVal>
            <c:numRef>
              <c:f>'NBER chronology'!$R$44</c:f>
              <c:numCache>
                <c:formatCode>0.00%</c:formatCode>
                <c:ptCount val="1"/>
                <c:pt idx="0">
                  <c:v>7.8E-2</c:v>
                </c:pt>
              </c:numCache>
            </c:numRef>
          </c:yVal>
          <c:smooth val="1"/>
        </c:ser>
        <c:ser>
          <c:idx val="26"/>
          <c:order val="26"/>
          <c:tx>
            <c:strRef>
              <c:f>'NBER chronology'!$AC$46</c:f>
              <c:strCache>
                <c:ptCount val="1"/>
                <c:pt idx="0">
                  <c:v>Early 2000s recession-Peak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chronology'!$AB$46</c:f>
              <c:numCache>
                <c:formatCode>0</c:formatCode>
                <c:ptCount val="1"/>
                <c:pt idx="0">
                  <c:v>891</c:v>
                </c:pt>
              </c:numCache>
            </c:numRef>
          </c:xVal>
          <c:yVal>
            <c:numRef>
              <c:f>'NBER chronology'!$R$46</c:f>
              <c:numCache>
                <c:formatCode>0.00%</c:formatCode>
                <c:ptCount val="1"/>
                <c:pt idx="0">
                  <c:v>6.3E-2</c:v>
                </c:pt>
              </c:numCache>
            </c:numRef>
          </c:yVal>
          <c:smooth val="1"/>
        </c:ser>
        <c:ser>
          <c:idx val="27"/>
          <c:order val="27"/>
          <c:tx>
            <c:strRef>
              <c:f>'NBER chronology'!$AC$48</c:f>
              <c:strCache>
                <c:ptCount val="1"/>
                <c:pt idx="0">
                  <c:v>Late-2000s recession-Peak Unemployment Month Number</c:v>
                </c:pt>
              </c:strCache>
            </c:strRef>
          </c:tx>
          <c:dLbls>
            <c:showVal val="1"/>
          </c:dLbls>
          <c:xVal>
            <c:numRef>
              <c:f>'NBER chronology'!$AB$48</c:f>
              <c:numCache>
                <c:formatCode>0</c:formatCode>
                <c:ptCount val="1"/>
                <c:pt idx="0">
                  <c:v>967</c:v>
                </c:pt>
              </c:numCache>
            </c:numRef>
          </c:xVal>
          <c:yVal>
            <c:numRef>
              <c:f>'NBER chronology'!$R$48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smooth val="1"/>
        </c:ser>
        <c:ser>
          <c:idx val="28"/>
          <c:order val="28"/>
          <c:tx>
            <c:strRef>
              <c:f>'NBER chronology'!$AI$22</c:f>
              <c:strCache>
                <c:ptCount val="1"/>
                <c:pt idx="0">
                  <c:v>Herbert Hoover(R)-Recession Start President</c:v>
                </c:pt>
              </c:strCache>
            </c:strRef>
          </c:tx>
          <c:xVal>
            <c:numRef>
              <c:f>'NBER chronology'!$X$22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'NBER chronology'!$AK$22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29"/>
          <c:order val="29"/>
          <c:tx>
            <c:strRef>
              <c:f>'NBER chronology'!$AJ$22</c:f>
              <c:strCache>
                <c:ptCount val="1"/>
                <c:pt idx="0">
                  <c:v>Franklin D. Roosevelt(D)-Recession End President</c:v>
                </c:pt>
              </c:strCache>
            </c:strRef>
          </c:tx>
          <c:xVal>
            <c:numRef>
              <c:f>'NBER chronology'!$Y$22</c:f>
              <c:numCache>
                <c:formatCode>General</c:formatCode>
                <c:ptCount val="1"/>
                <c:pt idx="0">
                  <c:v>43</c:v>
                </c:pt>
              </c:numCache>
            </c:numRef>
          </c:xVal>
          <c:yVal>
            <c:numRef>
              <c:f>'NBER chronology'!$AK$22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0"/>
          <c:order val="30"/>
          <c:tx>
            <c:strRef>
              <c:f>'NBER chronology'!$AI$24</c:f>
              <c:strCache>
                <c:ptCount val="1"/>
                <c:pt idx="0">
                  <c:v>Franklin D. Roosevelt(D)-Recession Start President</c:v>
                </c:pt>
              </c:strCache>
            </c:strRef>
          </c:tx>
          <c:xVal>
            <c:numRef>
              <c:f>'NBER chronology'!$X$24</c:f>
              <c:numCache>
                <c:formatCode>General</c:formatCode>
                <c:ptCount val="1"/>
                <c:pt idx="0">
                  <c:v>93</c:v>
                </c:pt>
              </c:numCache>
            </c:numRef>
          </c:xVal>
          <c:yVal>
            <c:numRef>
              <c:f>'NBER chronology'!$AK$24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1"/>
          <c:order val="31"/>
          <c:tx>
            <c:strRef>
              <c:f>'NBER chronology'!$AJ$24</c:f>
              <c:strCache>
                <c:ptCount val="1"/>
                <c:pt idx="0">
                  <c:v>Franklin D. Roosevelt(D)-Recession End President</c:v>
                </c:pt>
              </c:strCache>
            </c:strRef>
          </c:tx>
          <c:xVal>
            <c:numRef>
              <c:f>'NBER chronology'!$Y$24</c:f>
              <c:numCache>
                <c:formatCode>General</c:formatCode>
                <c:ptCount val="1"/>
                <c:pt idx="0">
                  <c:v>106</c:v>
                </c:pt>
              </c:numCache>
            </c:numRef>
          </c:xVal>
          <c:yVal>
            <c:numRef>
              <c:f>'NBER chronology'!$AK$24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2"/>
          <c:order val="32"/>
          <c:tx>
            <c:strRef>
              <c:f>'NBER chronology'!$AI$26</c:f>
              <c:strCache>
                <c:ptCount val="1"/>
                <c:pt idx="0">
                  <c:v>Harry S. Truman(D)-Recession Start President</c:v>
                </c:pt>
              </c:strCache>
            </c:strRef>
          </c:tx>
          <c:xVal>
            <c:numRef>
              <c:f>'NBER chronology'!$X$26</c:f>
              <c:numCache>
                <c:formatCode>General</c:formatCode>
                <c:ptCount val="1"/>
                <c:pt idx="0">
                  <c:v>186</c:v>
                </c:pt>
              </c:numCache>
            </c:numRef>
          </c:xVal>
          <c:yVal>
            <c:numRef>
              <c:f>'NBER chronology'!$AK$26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3"/>
          <c:order val="33"/>
          <c:tx>
            <c:strRef>
              <c:f>'NBER chronology'!$AJ$26</c:f>
              <c:strCache>
                <c:ptCount val="1"/>
                <c:pt idx="0">
                  <c:v>Harry S. Truman(D)-Recession End President</c:v>
                </c:pt>
              </c:strCache>
            </c:strRef>
          </c:tx>
          <c:xVal>
            <c:numRef>
              <c:f>'NBER chronology'!$Y$26</c:f>
              <c:numCache>
                <c:formatCode>General</c:formatCode>
                <c:ptCount val="1"/>
                <c:pt idx="0">
                  <c:v>194</c:v>
                </c:pt>
              </c:numCache>
            </c:numRef>
          </c:xVal>
          <c:yVal>
            <c:numRef>
              <c:f>'NBER chronology'!$AK$26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4"/>
          <c:order val="34"/>
          <c:tx>
            <c:strRef>
              <c:f>'NBER chronology'!$AI$28</c:f>
              <c:strCache>
                <c:ptCount val="1"/>
                <c:pt idx="0">
                  <c:v>Harry S. Truman(D)-Recession Start President</c:v>
                </c:pt>
              </c:strCache>
            </c:strRef>
          </c:tx>
          <c:xVal>
            <c:numRef>
              <c:f>'NBER chronology'!$X$28</c:f>
              <c:numCache>
                <c:formatCode>General</c:formatCode>
                <c:ptCount val="1"/>
                <c:pt idx="0">
                  <c:v>231</c:v>
                </c:pt>
              </c:numCache>
            </c:numRef>
          </c:xVal>
          <c:yVal>
            <c:numRef>
              <c:f>'NBER chronology'!$AK$28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5"/>
          <c:order val="35"/>
          <c:tx>
            <c:strRef>
              <c:f>'NBER chronology'!$AJ$28</c:f>
              <c:strCache>
                <c:ptCount val="1"/>
                <c:pt idx="0">
                  <c:v>Harry S. Truman(D)-Recession End President</c:v>
                </c:pt>
              </c:strCache>
            </c:strRef>
          </c:tx>
          <c:xVal>
            <c:numRef>
              <c:f>'NBER chronology'!$Y$28</c:f>
              <c:numCache>
                <c:formatCode>General</c:formatCode>
                <c:ptCount val="1"/>
                <c:pt idx="0">
                  <c:v>242</c:v>
                </c:pt>
              </c:numCache>
            </c:numRef>
          </c:xVal>
          <c:yVal>
            <c:numRef>
              <c:f>'NBER chronology'!$AK$28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6"/>
          <c:order val="36"/>
          <c:tx>
            <c:strRef>
              <c:f>'NBER chronology'!$AI$30</c:f>
              <c:strCache>
                <c:ptCount val="1"/>
                <c:pt idx="0">
                  <c:v>Dwight D. Eisenhower(R)-Recession Start President</c:v>
                </c:pt>
              </c:strCache>
            </c:strRef>
          </c:tx>
          <c:xVal>
            <c:numRef>
              <c:f>'NBER chronology'!$X$30</c:f>
              <c:numCache>
                <c:formatCode>General</c:formatCode>
                <c:ptCount val="1"/>
                <c:pt idx="0">
                  <c:v>287</c:v>
                </c:pt>
              </c:numCache>
            </c:numRef>
          </c:xVal>
          <c:yVal>
            <c:numRef>
              <c:f>'NBER chronology'!$AK$30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7"/>
          <c:order val="37"/>
          <c:tx>
            <c:strRef>
              <c:f>'NBER chronology'!$AJ$30</c:f>
              <c:strCache>
                <c:ptCount val="1"/>
                <c:pt idx="0">
                  <c:v>Dwight D. Eisenhower(R)-Recession End President</c:v>
                </c:pt>
              </c:strCache>
            </c:strRef>
          </c:tx>
          <c:xVal>
            <c:numRef>
              <c:f>'NBER chronology'!$Y$30</c:f>
              <c:numCache>
                <c:formatCode>General</c:formatCode>
                <c:ptCount val="1"/>
                <c:pt idx="0">
                  <c:v>297</c:v>
                </c:pt>
              </c:numCache>
            </c:numRef>
          </c:xVal>
          <c:yVal>
            <c:numRef>
              <c:f>'NBER chronology'!$AK$30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8"/>
          <c:order val="38"/>
          <c:tx>
            <c:strRef>
              <c:f>'NBER chronology'!$AI$32</c:f>
              <c:strCache>
                <c:ptCount val="1"/>
                <c:pt idx="0">
                  <c:v>Dwight D. Eisenhower(R)-Recession Start President</c:v>
                </c:pt>
              </c:strCache>
            </c:strRef>
          </c:tx>
          <c:xVal>
            <c:numRef>
              <c:f>'NBER chronology'!$X$32</c:f>
              <c:numCache>
                <c:formatCode>General</c:formatCode>
                <c:ptCount val="1"/>
                <c:pt idx="0">
                  <c:v>336</c:v>
                </c:pt>
              </c:numCache>
            </c:numRef>
          </c:xVal>
          <c:yVal>
            <c:numRef>
              <c:f>'NBER chronology'!$AK$32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39"/>
          <c:order val="39"/>
          <c:tx>
            <c:strRef>
              <c:f>'NBER chronology'!$AJ$32</c:f>
              <c:strCache>
                <c:ptCount val="1"/>
                <c:pt idx="0">
                  <c:v>Dwight D. Eisenhower(R)-Recession End President</c:v>
                </c:pt>
              </c:strCache>
            </c:strRef>
          </c:tx>
          <c:xVal>
            <c:numRef>
              <c:f>'NBER chronology'!$Y$32</c:f>
              <c:numCache>
                <c:formatCode>General</c:formatCode>
                <c:ptCount val="1"/>
                <c:pt idx="0">
                  <c:v>344</c:v>
                </c:pt>
              </c:numCache>
            </c:numRef>
          </c:xVal>
          <c:yVal>
            <c:numRef>
              <c:f>'NBER chronology'!$AK$32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0"/>
          <c:order val="40"/>
          <c:tx>
            <c:strRef>
              <c:f>'NBER chronology'!$AJ$34</c:f>
              <c:strCache>
                <c:ptCount val="1"/>
                <c:pt idx="0">
                  <c:v>John F. Kennedy(D)-Recession End President</c:v>
                </c:pt>
              </c:strCache>
            </c:strRef>
          </c:tx>
          <c:xVal>
            <c:numRef>
              <c:f>'NBER chronology'!$Y$34</c:f>
              <c:numCache>
                <c:formatCode>General</c:formatCode>
                <c:ptCount val="1"/>
                <c:pt idx="0">
                  <c:v>378</c:v>
                </c:pt>
              </c:numCache>
            </c:numRef>
          </c:xVal>
          <c:yVal>
            <c:numRef>
              <c:f>'NBER chronology'!$AK$34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1"/>
          <c:order val="41"/>
          <c:tx>
            <c:strRef>
              <c:f>'NBER chronology'!$AI$36</c:f>
              <c:strCache>
                <c:ptCount val="1"/>
                <c:pt idx="0">
                  <c:v>Richard Nixon(R)-Recession Start President</c:v>
                </c:pt>
              </c:strCache>
            </c:strRef>
          </c:tx>
          <c:xVal>
            <c:numRef>
              <c:f>'NBER chronology'!$X$36</c:f>
              <c:numCache>
                <c:formatCode>General</c:formatCode>
                <c:ptCount val="1"/>
                <c:pt idx="0">
                  <c:v>484</c:v>
                </c:pt>
              </c:numCache>
            </c:numRef>
          </c:xVal>
          <c:yVal>
            <c:numRef>
              <c:f>'NBER chronology'!$AK$36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2"/>
          <c:order val="42"/>
          <c:tx>
            <c:strRef>
              <c:f>'NBER chronology'!$AJ$36</c:f>
              <c:strCache>
                <c:ptCount val="1"/>
                <c:pt idx="0">
                  <c:v>Richard Nixon(R)-Recession End President</c:v>
                </c:pt>
              </c:strCache>
            </c:strRef>
          </c:tx>
          <c:xVal>
            <c:numRef>
              <c:f>'NBER chronology'!$Y$36</c:f>
              <c:numCache>
                <c:formatCode>General</c:formatCode>
                <c:ptCount val="1"/>
                <c:pt idx="0">
                  <c:v>495</c:v>
                </c:pt>
              </c:numCache>
            </c:numRef>
          </c:xVal>
          <c:yVal>
            <c:numRef>
              <c:f>'NBER chronology'!$AK$36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3"/>
          <c:order val="43"/>
          <c:tx>
            <c:strRef>
              <c:f>'NBER chronology'!$AI$38</c:f>
              <c:strCache>
                <c:ptCount val="1"/>
                <c:pt idx="0">
                  <c:v>Richard Nixon(R)-Recession Start President</c:v>
                </c:pt>
              </c:strCache>
            </c:strRef>
          </c:tx>
          <c:xVal>
            <c:numRef>
              <c:f>'NBER chronology'!$X$38</c:f>
              <c:numCache>
                <c:formatCode>General</c:formatCode>
                <c:ptCount val="1"/>
                <c:pt idx="0">
                  <c:v>531</c:v>
                </c:pt>
              </c:numCache>
            </c:numRef>
          </c:xVal>
          <c:yVal>
            <c:numRef>
              <c:f>'NBER chronology'!$AK$38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4"/>
          <c:order val="44"/>
          <c:tx>
            <c:strRef>
              <c:f>'NBER chronology'!$AJ$38</c:f>
              <c:strCache>
                <c:ptCount val="1"/>
                <c:pt idx="0">
                  <c:v>Gerald Ford(R)-Recession End President</c:v>
                </c:pt>
              </c:strCache>
            </c:strRef>
          </c:tx>
          <c:xVal>
            <c:numRef>
              <c:f>'NBER chronology'!$Y$38</c:f>
              <c:numCache>
                <c:formatCode>General</c:formatCode>
                <c:ptCount val="1"/>
                <c:pt idx="0">
                  <c:v>547</c:v>
                </c:pt>
              </c:numCache>
            </c:numRef>
          </c:xVal>
          <c:yVal>
            <c:numRef>
              <c:f>'NBER chronology'!$AK$38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5"/>
          <c:order val="45"/>
          <c:tx>
            <c:strRef>
              <c:f>'NBER chronology'!$AI$40</c:f>
              <c:strCache>
                <c:ptCount val="1"/>
                <c:pt idx="0">
                  <c:v>Jimmy Carter(D)-Recession Start President</c:v>
                </c:pt>
              </c:strCache>
            </c:strRef>
          </c:tx>
          <c:xVal>
            <c:numRef>
              <c:f>'NBER chronology'!$X$40</c:f>
              <c:numCache>
                <c:formatCode>General</c:formatCode>
                <c:ptCount val="1"/>
                <c:pt idx="0">
                  <c:v>605</c:v>
                </c:pt>
              </c:numCache>
            </c:numRef>
          </c:xVal>
          <c:yVal>
            <c:numRef>
              <c:f>'NBER chronology'!$AK$40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6"/>
          <c:order val="46"/>
          <c:tx>
            <c:strRef>
              <c:f>'NBER chronology'!$AJ$40</c:f>
              <c:strCache>
                <c:ptCount val="1"/>
                <c:pt idx="0">
                  <c:v>Jimmy Carter(D)-Recession End President</c:v>
                </c:pt>
              </c:strCache>
            </c:strRef>
          </c:tx>
          <c:xVal>
            <c:numRef>
              <c:f>'NBER chronology'!$Y$40</c:f>
              <c:numCache>
                <c:formatCode>General</c:formatCode>
                <c:ptCount val="1"/>
                <c:pt idx="0">
                  <c:v>611</c:v>
                </c:pt>
              </c:numCache>
            </c:numRef>
          </c:xVal>
          <c:yVal>
            <c:numRef>
              <c:f>'NBER chronology'!$AK$40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7"/>
          <c:order val="47"/>
          <c:tx>
            <c:strRef>
              <c:f>'NBER chronology'!$AI$42</c:f>
              <c:strCache>
                <c:ptCount val="1"/>
                <c:pt idx="0">
                  <c:v>Ronald Reagan(R)-Recession Start President</c:v>
                </c:pt>
              </c:strCache>
            </c:strRef>
          </c:tx>
          <c:xVal>
            <c:numRef>
              <c:f>'NBER chronology'!$X$42</c:f>
              <c:numCache>
                <c:formatCode>General</c:formatCode>
                <c:ptCount val="1"/>
                <c:pt idx="0">
                  <c:v>623</c:v>
                </c:pt>
              </c:numCache>
            </c:numRef>
          </c:xVal>
          <c:yVal>
            <c:numRef>
              <c:f>'NBER chronology'!$AK$42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8"/>
          <c:order val="48"/>
          <c:tx>
            <c:strRef>
              <c:f>'NBER chronology'!$AJ$42</c:f>
              <c:strCache>
                <c:ptCount val="1"/>
                <c:pt idx="0">
                  <c:v>Ronald Reagan(R)-Recession End President</c:v>
                </c:pt>
              </c:strCache>
            </c:strRef>
          </c:tx>
          <c:xVal>
            <c:numRef>
              <c:f>'NBER chronology'!$Y$42</c:f>
              <c:numCache>
                <c:formatCode>General</c:formatCode>
                <c:ptCount val="1"/>
                <c:pt idx="0">
                  <c:v>639</c:v>
                </c:pt>
              </c:numCache>
            </c:numRef>
          </c:xVal>
          <c:yVal>
            <c:numRef>
              <c:f>'NBER chronology'!$AK$42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49"/>
          <c:order val="49"/>
          <c:tx>
            <c:strRef>
              <c:f>'NBER chronology'!$AI$44</c:f>
              <c:strCache>
                <c:ptCount val="1"/>
                <c:pt idx="0">
                  <c:v>George H. W. Bush(R)-Recession Start President</c:v>
                </c:pt>
              </c:strCache>
            </c:strRef>
          </c:tx>
          <c:xVal>
            <c:numRef>
              <c:f>'NBER chronology'!$X$44</c:f>
              <c:numCache>
                <c:formatCode>General</c:formatCode>
                <c:ptCount val="1"/>
                <c:pt idx="0">
                  <c:v>731</c:v>
                </c:pt>
              </c:numCache>
            </c:numRef>
          </c:xVal>
          <c:yVal>
            <c:numRef>
              <c:f>'NBER chronology'!$AK$44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50"/>
          <c:order val="50"/>
          <c:tx>
            <c:strRef>
              <c:f>'NBER chronology'!$AJ$44</c:f>
              <c:strCache>
                <c:ptCount val="1"/>
                <c:pt idx="0">
                  <c:v>George H. W. Bush(R)-Recession End President</c:v>
                </c:pt>
              </c:strCache>
            </c:strRef>
          </c:tx>
          <c:xVal>
            <c:numRef>
              <c:f>'NBER chronology'!$Y$44</c:f>
              <c:numCache>
                <c:formatCode>General</c:formatCode>
                <c:ptCount val="1"/>
                <c:pt idx="0">
                  <c:v>739</c:v>
                </c:pt>
              </c:numCache>
            </c:numRef>
          </c:xVal>
          <c:yVal>
            <c:numRef>
              <c:f>'NBER chronology'!$AK$44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51"/>
          <c:order val="51"/>
          <c:tx>
            <c:strRef>
              <c:f>'NBER chronology'!$AI$46</c:f>
              <c:strCache>
                <c:ptCount val="1"/>
                <c:pt idx="0">
                  <c:v>George W. Bush(R)-Recession Start President</c:v>
                </c:pt>
              </c:strCache>
            </c:strRef>
          </c:tx>
          <c:xVal>
            <c:numRef>
              <c:f>'NBER chronology'!$X$46</c:f>
              <c:numCache>
                <c:formatCode>General</c:formatCode>
                <c:ptCount val="1"/>
                <c:pt idx="0">
                  <c:v>859</c:v>
                </c:pt>
              </c:numCache>
            </c:numRef>
          </c:xVal>
          <c:yVal>
            <c:numRef>
              <c:f>'NBER chronology'!$AK$46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52"/>
          <c:order val="52"/>
          <c:tx>
            <c:strRef>
              <c:f>'NBER chronology'!$AJ$46</c:f>
              <c:strCache>
                <c:ptCount val="1"/>
                <c:pt idx="0">
                  <c:v>George W. Bush(R)-Recession End President</c:v>
                </c:pt>
              </c:strCache>
            </c:strRef>
          </c:tx>
          <c:xVal>
            <c:numRef>
              <c:f>'NBER chronology'!$Y$46</c:f>
              <c:numCache>
                <c:formatCode>General</c:formatCode>
                <c:ptCount val="1"/>
                <c:pt idx="0">
                  <c:v>867</c:v>
                </c:pt>
              </c:numCache>
            </c:numRef>
          </c:xVal>
          <c:yVal>
            <c:numRef>
              <c:f>'NBER chronology'!$AK$46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53"/>
          <c:order val="53"/>
          <c:tx>
            <c:strRef>
              <c:f>'NBER chronology'!$AI$48</c:f>
              <c:strCache>
                <c:ptCount val="1"/>
                <c:pt idx="0">
                  <c:v>George W. Bush(R)-Recession Start President</c:v>
                </c:pt>
              </c:strCache>
            </c:strRef>
          </c:tx>
          <c:xVal>
            <c:numRef>
              <c:f>'NBER chronology'!$X$48</c:f>
              <c:numCache>
                <c:formatCode>General</c:formatCode>
                <c:ptCount val="1"/>
                <c:pt idx="0">
                  <c:v>940</c:v>
                </c:pt>
              </c:numCache>
            </c:numRef>
          </c:xVal>
          <c:yVal>
            <c:numRef>
              <c:f>'NBER chronology'!$AK$48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54"/>
          <c:order val="54"/>
          <c:tx>
            <c:strRef>
              <c:f>'NBER chronology'!$AJ$48</c:f>
              <c:strCache>
                <c:ptCount val="1"/>
                <c:pt idx="0">
                  <c:v>Barack Obama(D)-Recession End President</c:v>
                </c:pt>
              </c:strCache>
            </c:strRef>
          </c:tx>
          <c:xVal>
            <c:numRef>
              <c:f>'NBER chronology'!$Y$48</c:f>
              <c:numCache>
                <c:formatCode>General</c:formatCode>
                <c:ptCount val="1"/>
                <c:pt idx="0">
                  <c:v>958</c:v>
                </c:pt>
              </c:numCache>
            </c:numRef>
          </c:xVal>
          <c:yVal>
            <c:numRef>
              <c:f>'NBER chronology'!$AK$48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ser>
          <c:idx val="55"/>
          <c:order val="55"/>
          <c:tx>
            <c:strRef>
              <c:f>'NBER chronology'!$AI$34</c:f>
              <c:strCache>
                <c:ptCount val="1"/>
                <c:pt idx="0">
                  <c:v>Dwight D. Eisenhower(R)-Recession Start President</c:v>
                </c:pt>
              </c:strCache>
            </c:strRef>
          </c:tx>
          <c:xVal>
            <c:numRef>
              <c:f>'NBER chronology'!$X$34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'NBER chronology'!$AK$34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yVal>
          <c:smooth val="1"/>
        </c:ser>
        <c:axId val="105713664"/>
        <c:axId val="105715200"/>
      </c:scatterChart>
      <c:valAx>
        <c:axId val="105713664"/>
        <c:scaling>
          <c:orientation val="minMax"/>
        </c:scaling>
        <c:axPos val="b"/>
        <c:numFmt formatCode="General" sourceLinked="1"/>
        <c:tickLblPos val="nextTo"/>
        <c:crossAx val="105715200"/>
        <c:crosses val="autoZero"/>
        <c:crossBetween val="midCat"/>
      </c:valAx>
      <c:valAx>
        <c:axId val="105715200"/>
        <c:scaling>
          <c:orientation val="minMax"/>
        </c:scaling>
        <c:axPos val="l"/>
        <c:majorGridlines/>
        <c:numFmt formatCode="0.00%" sourceLinked="1"/>
        <c:tickLblPos val="nextTo"/>
        <c:crossAx val="105713664"/>
        <c:crosses val="autoZero"/>
        <c:crossBetween val="midCat"/>
      </c:valAx>
    </c:plotArea>
    <c:legend>
      <c:legendPos val="l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152401</xdr:colOff>
      <xdr:row>0</xdr:row>
      <xdr:rowOff>104771</xdr:rowOff>
    </xdr:from>
    <xdr:to>
      <xdr:col>56</xdr:col>
      <xdr:colOff>457201</xdr:colOff>
      <xdr:row>81</xdr:row>
      <xdr:rowOff>190500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.wikipedia.org/wiki/Late-2000s_recession" TargetMode="External"/><Relationship Id="rId18" Type="http://schemas.openxmlformats.org/officeDocument/2006/relationships/hyperlink" Target="http://en.wikipedia.org/wiki/Recession_of_1958" TargetMode="External"/><Relationship Id="rId26" Type="http://schemas.openxmlformats.org/officeDocument/2006/relationships/hyperlink" Target="http://en.wikipedia.org/wiki/Late-2000s_recession" TargetMode="External"/><Relationship Id="rId39" Type="http://schemas.openxmlformats.org/officeDocument/2006/relationships/hyperlink" Target="http://en.wikipedia.org/wiki/Dwight_D._Eisenhower" TargetMode="External"/><Relationship Id="rId21" Type="http://schemas.openxmlformats.org/officeDocument/2006/relationships/hyperlink" Target="http://en.wikipedia.org/wiki/1973%E2%80%9375_recession" TargetMode="External"/><Relationship Id="rId34" Type="http://schemas.openxmlformats.org/officeDocument/2006/relationships/hyperlink" Target="http://en.wikipedia.org/wiki/Harry_S._Truman" TargetMode="External"/><Relationship Id="rId42" Type="http://schemas.openxmlformats.org/officeDocument/2006/relationships/hyperlink" Target="http://en.wikipedia.org/wiki/Richard_Nixon" TargetMode="External"/><Relationship Id="rId47" Type="http://schemas.openxmlformats.org/officeDocument/2006/relationships/hyperlink" Target="http://en.wikipedia.org/wiki/Ronald_Reagan" TargetMode="External"/><Relationship Id="rId50" Type="http://schemas.openxmlformats.org/officeDocument/2006/relationships/hyperlink" Target="http://en.wikipedia.org/wiki/George_H._W._Bush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en.wikipedia.org/wiki/Recession_of_1969%E2%80%9370" TargetMode="External"/><Relationship Id="rId12" Type="http://schemas.openxmlformats.org/officeDocument/2006/relationships/hyperlink" Target="http://en.wikipedia.org/wiki/Early_2000s_recession" TargetMode="External"/><Relationship Id="rId17" Type="http://schemas.openxmlformats.org/officeDocument/2006/relationships/hyperlink" Target="http://en.wikipedia.org/wiki/Recession_of_1953" TargetMode="External"/><Relationship Id="rId25" Type="http://schemas.openxmlformats.org/officeDocument/2006/relationships/hyperlink" Target="http://en.wikipedia.org/wiki/Early_2000s_recession" TargetMode="External"/><Relationship Id="rId33" Type="http://schemas.openxmlformats.org/officeDocument/2006/relationships/hyperlink" Target="http://en.wikipedia.org/wiki/Harry_S._Truman" TargetMode="External"/><Relationship Id="rId38" Type="http://schemas.openxmlformats.org/officeDocument/2006/relationships/hyperlink" Target="http://en.wikipedia.org/wiki/Dwight_D._Eisenhower" TargetMode="External"/><Relationship Id="rId46" Type="http://schemas.openxmlformats.org/officeDocument/2006/relationships/hyperlink" Target="http://en.wikipedia.org/wiki/Jimmy_Carter" TargetMode="External"/><Relationship Id="rId2" Type="http://schemas.openxmlformats.org/officeDocument/2006/relationships/hyperlink" Target="http://en.wikipedia.org/wiki/Great_Depression" TargetMode="External"/><Relationship Id="rId16" Type="http://schemas.openxmlformats.org/officeDocument/2006/relationships/hyperlink" Target="http://en.wikipedia.org/wiki/Recession_of_1949" TargetMode="External"/><Relationship Id="rId20" Type="http://schemas.openxmlformats.org/officeDocument/2006/relationships/hyperlink" Target="http://en.wikipedia.org/wiki/Recession_of_1969%E2%80%9370" TargetMode="External"/><Relationship Id="rId29" Type="http://schemas.openxmlformats.org/officeDocument/2006/relationships/hyperlink" Target="http://en.wikipedia.org/wiki/Franklin_D._Roosevelt" TargetMode="External"/><Relationship Id="rId41" Type="http://schemas.openxmlformats.org/officeDocument/2006/relationships/hyperlink" Target="http://en.wikipedia.org/wiki/Richard_Nixon" TargetMode="External"/><Relationship Id="rId54" Type="http://schemas.openxmlformats.org/officeDocument/2006/relationships/hyperlink" Target="http://en.wikipedia.org/wiki/Barack_Obama" TargetMode="External"/><Relationship Id="rId1" Type="http://schemas.openxmlformats.org/officeDocument/2006/relationships/hyperlink" Target="http://en.wikipedia.org/wiki/Recession_of_1937" TargetMode="External"/><Relationship Id="rId6" Type="http://schemas.openxmlformats.org/officeDocument/2006/relationships/hyperlink" Target="http://en.wikipedia.org/wiki/Recession_of_1960%E2%80%9361" TargetMode="External"/><Relationship Id="rId11" Type="http://schemas.openxmlformats.org/officeDocument/2006/relationships/hyperlink" Target="http://en.wikipedia.org/wiki/Early_1990s_recession" TargetMode="External"/><Relationship Id="rId24" Type="http://schemas.openxmlformats.org/officeDocument/2006/relationships/hyperlink" Target="http://en.wikipedia.org/wiki/Early_1990s_recession" TargetMode="External"/><Relationship Id="rId32" Type="http://schemas.openxmlformats.org/officeDocument/2006/relationships/hyperlink" Target="http://en.wikipedia.org/wiki/Harry_S._Truman" TargetMode="External"/><Relationship Id="rId37" Type="http://schemas.openxmlformats.org/officeDocument/2006/relationships/hyperlink" Target="http://en.wikipedia.org/wiki/Dwight_D._Eisenhower" TargetMode="External"/><Relationship Id="rId40" Type="http://schemas.openxmlformats.org/officeDocument/2006/relationships/hyperlink" Target="http://en.wikipedia.org/wiki/John_F._Kennedy" TargetMode="External"/><Relationship Id="rId45" Type="http://schemas.openxmlformats.org/officeDocument/2006/relationships/hyperlink" Target="http://en.wikipedia.org/wiki/Jimmy_Carter" TargetMode="External"/><Relationship Id="rId53" Type="http://schemas.openxmlformats.org/officeDocument/2006/relationships/hyperlink" Target="http://en.wikipedia.org/wiki/George_W._Bush" TargetMode="External"/><Relationship Id="rId5" Type="http://schemas.openxmlformats.org/officeDocument/2006/relationships/hyperlink" Target="http://en.wikipedia.org/wiki/Recession_of_1958" TargetMode="External"/><Relationship Id="rId15" Type="http://schemas.openxmlformats.org/officeDocument/2006/relationships/hyperlink" Target="http://en.wikipedia.org/wiki/Great_Depression" TargetMode="External"/><Relationship Id="rId23" Type="http://schemas.openxmlformats.org/officeDocument/2006/relationships/hyperlink" Target="http://en.wikipedia.org/wiki/Early_1980s_recession" TargetMode="External"/><Relationship Id="rId28" Type="http://schemas.openxmlformats.org/officeDocument/2006/relationships/hyperlink" Target="http://en.wikipedia.org/wiki/Franklin_D._Roosevelt" TargetMode="External"/><Relationship Id="rId36" Type="http://schemas.openxmlformats.org/officeDocument/2006/relationships/hyperlink" Target="http://en.wikipedia.org/wiki/Dwight_D._Eisenhower" TargetMode="External"/><Relationship Id="rId49" Type="http://schemas.openxmlformats.org/officeDocument/2006/relationships/hyperlink" Target="http://en.wikipedia.org/wiki/George_H._W._Bush" TargetMode="External"/><Relationship Id="rId10" Type="http://schemas.openxmlformats.org/officeDocument/2006/relationships/hyperlink" Target="http://en.wikipedia.org/wiki/Early_1980s_recession" TargetMode="External"/><Relationship Id="rId19" Type="http://schemas.openxmlformats.org/officeDocument/2006/relationships/hyperlink" Target="http://en.wikipedia.org/wiki/Recession_of_1960%E2%80%9361" TargetMode="External"/><Relationship Id="rId31" Type="http://schemas.openxmlformats.org/officeDocument/2006/relationships/hyperlink" Target="http://en.wikipedia.org/wiki/Harry_S._Truman" TargetMode="External"/><Relationship Id="rId44" Type="http://schemas.openxmlformats.org/officeDocument/2006/relationships/hyperlink" Target="http://en.wikipedia.org/wiki/Richard_Nixon" TargetMode="External"/><Relationship Id="rId52" Type="http://schemas.openxmlformats.org/officeDocument/2006/relationships/hyperlink" Target="http://en.wikipedia.org/wiki/George_W._Bush" TargetMode="External"/><Relationship Id="rId4" Type="http://schemas.openxmlformats.org/officeDocument/2006/relationships/hyperlink" Target="http://en.wikipedia.org/wiki/Recession_of_1953" TargetMode="External"/><Relationship Id="rId9" Type="http://schemas.openxmlformats.org/officeDocument/2006/relationships/hyperlink" Target="http://en.wikipedia.org/wiki/Early_1980s_recession" TargetMode="External"/><Relationship Id="rId14" Type="http://schemas.openxmlformats.org/officeDocument/2006/relationships/hyperlink" Target="http://en.wikipedia.org/wiki/Recession_of_1937" TargetMode="External"/><Relationship Id="rId22" Type="http://schemas.openxmlformats.org/officeDocument/2006/relationships/hyperlink" Target="http://en.wikipedia.org/wiki/Early_1980s_recession" TargetMode="External"/><Relationship Id="rId27" Type="http://schemas.openxmlformats.org/officeDocument/2006/relationships/hyperlink" Target="http://en.wikipedia.org/wiki/Herbert_Hoover" TargetMode="External"/><Relationship Id="rId30" Type="http://schemas.openxmlformats.org/officeDocument/2006/relationships/hyperlink" Target="http://en.wikipedia.org/wiki/Franklin_D._Roosevelt" TargetMode="External"/><Relationship Id="rId35" Type="http://schemas.openxmlformats.org/officeDocument/2006/relationships/hyperlink" Target="http://en.wikipedia.org/wiki/Dwight_D._Eisenhower" TargetMode="External"/><Relationship Id="rId43" Type="http://schemas.openxmlformats.org/officeDocument/2006/relationships/hyperlink" Target="http://en.wikipedia.org/wiki/Gerald_Ford" TargetMode="External"/><Relationship Id="rId48" Type="http://schemas.openxmlformats.org/officeDocument/2006/relationships/hyperlink" Target="http://en.wikipedia.org/wiki/Ronald_Reagan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http://en.wikipedia.org/wiki/1973%E2%80%9375_recession" TargetMode="External"/><Relationship Id="rId51" Type="http://schemas.openxmlformats.org/officeDocument/2006/relationships/hyperlink" Target="http://en.wikipedia.org/wiki/George_W._Bush" TargetMode="External"/><Relationship Id="rId3" Type="http://schemas.openxmlformats.org/officeDocument/2006/relationships/hyperlink" Target="http://en.wikipedia.org/wiki/Recession_of_1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4"/>
  <sheetViews>
    <sheetView tabSelected="1" topLeftCell="M48" workbookViewId="0">
      <selection activeCell="O74" sqref="O74"/>
    </sheetView>
  </sheetViews>
  <sheetFormatPr defaultRowHeight="15.75"/>
  <cols>
    <col min="2" max="2" width="17.75" customWidth="1"/>
    <col min="3" max="3" width="13.625" customWidth="1"/>
    <col min="4" max="4" width="14.75" customWidth="1"/>
    <col min="11" max="11" width="13.5" style="18" customWidth="1"/>
    <col min="12" max="12" width="14.125" customWidth="1"/>
    <col min="13" max="13" width="9" style="18"/>
    <col min="15" max="15" width="20.375" customWidth="1"/>
    <col min="16" max="16" width="15.125" customWidth="1"/>
    <col min="17" max="17" width="16.625" customWidth="1"/>
    <col min="18" max="18" width="12.625" customWidth="1"/>
    <col min="19" max="19" width="12.875" customWidth="1"/>
    <col min="20" max="20" width="14.75" customWidth="1"/>
    <col min="21" max="21" width="19.875" customWidth="1"/>
    <col min="27" max="27" width="9" style="9"/>
    <col min="28" max="28" width="15.875" style="6" customWidth="1"/>
    <col min="35" max="35" width="12.25" customWidth="1"/>
    <col min="36" max="36" width="9.875" customWidth="1"/>
    <col min="37" max="37" width="9" style="23"/>
  </cols>
  <sheetData>
    <row r="1" spans="1:34" ht="63">
      <c r="A1" t="s">
        <v>107</v>
      </c>
      <c r="B1" t="s">
        <v>108</v>
      </c>
      <c r="C1" s="13" t="s">
        <v>93</v>
      </c>
      <c r="D1" s="13" t="s">
        <v>94</v>
      </c>
      <c r="E1" s="7" t="s">
        <v>95</v>
      </c>
      <c r="F1" s="7" t="s">
        <v>96</v>
      </c>
      <c r="G1" s="7" t="s">
        <v>97</v>
      </c>
      <c r="H1" s="7" t="s">
        <v>98</v>
      </c>
      <c r="I1" s="7" t="s">
        <v>99</v>
      </c>
      <c r="J1" s="7" t="s">
        <v>100</v>
      </c>
      <c r="K1" s="17" t="s">
        <v>109</v>
      </c>
      <c r="L1" s="7" t="s">
        <v>110</v>
      </c>
      <c r="M1" s="17" t="s">
        <v>111</v>
      </c>
      <c r="N1" s="7"/>
      <c r="O1" t="s">
        <v>108</v>
      </c>
      <c r="P1" s="13" t="s">
        <v>93</v>
      </c>
      <c r="Q1" s="13" t="s">
        <v>94</v>
      </c>
      <c r="R1" s="17" t="s">
        <v>109</v>
      </c>
      <c r="S1" s="7" t="s">
        <v>110</v>
      </c>
      <c r="T1" s="17" t="s">
        <v>111</v>
      </c>
      <c r="U1" t="s">
        <v>95</v>
      </c>
      <c r="V1" t="s">
        <v>96</v>
      </c>
      <c r="X1" t="s">
        <v>126</v>
      </c>
      <c r="Y1" t="s">
        <v>127</v>
      </c>
      <c r="AA1" s="9" t="s">
        <v>128</v>
      </c>
      <c r="AB1" s="6" t="s">
        <v>129</v>
      </c>
      <c r="AE1" t="s">
        <v>130</v>
      </c>
      <c r="AF1" t="s">
        <v>132</v>
      </c>
      <c r="AG1" t="s">
        <v>131</v>
      </c>
      <c r="AH1" t="s">
        <v>132</v>
      </c>
    </row>
    <row r="2" spans="1:34" hidden="1">
      <c r="C2" s="12"/>
      <c r="D2" s="12" t="str">
        <f>Calcs!P8&amp;" "&amp;TEXT(Calcs!R8,0)</f>
        <v>December 1854</v>
      </c>
      <c r="E2" s="9"/>
      <c r="F2" s="9">
        <f>Calcs!S8</f>
        <v>660</v>
      </c>
      <c r="G2" s="9"/>
      <c r="H2" s="9"/>
      <c r="P2" s="12"/>
      <c r="Q2" s="12" t="str">
        <f>Calcs!AB8&amp;" "&amp;TEXT(Calcs!AD8,0)</f>
        <v xml:space="preserve"> 0</v>
      </c>
      <c r="R2" s="18"/>
      <c r="V2">
        <v>660</v>
      </c>
    </row>
    <row r="3" spans="1:34" hidden="1">
      <c r="C3" s="12" t="str">
        <f>Calcs!K9&amp;" "&amp;TEXT(Calcs!M9,0)</f>
        <v>June 1857</v>
      </c>
      <c r="D3" s="12" t="str">
        <f>Calcs!P9&amp;" "&amp;TEXT(Calcs!R9,0)</f>
        <v>December 1858</v>
      </c>
      <c r="E3" s="9">
        <f>Calcs!N9</f>
        <v>690</v>
      </c>
      <c r="F3" s="9">
        <f>Calcs!S9</f>
        <v>708</v>
      </c>
      <c r="G3" s="9">
        <f>F3-E3</f>
        <v>18</v>
      </c>
      <c r="H3" s="9">
        <f>E3-F2</f>
        <v>30</v>
      </c>
      <c r="I3" s="11"/>
      <c r="J3" s="11">
        <f>F3-F2</f>
        <v>48</v>
      </c>
      <c r="P3" s="12" t="str">
        <f>Calcs!W9&amp;" "&amp;TEXT(Calcs!Y9,0)</f>
        <v xml:space="preserve"> 0</v>
      </c>
      <c r="Q3" s="12" t="str">
        <f>Calcs!AB9&amp;" "&amp;TEXT(Calcs!AD9,0)</f>
        <v xml:space="preserve"> 0</v>
      </c>
      <c r="R3" s="18"/>
      <c r="U3">
        <v>690</v>
      </c>
      <c r="V3">
        <v>708</v>
      </c>
    </row>
    <row r="4" spans="1:34" hidden="1">
      <c r="C4" s="12" t="str">
        <f>Calcs!K10&amp;" "&amp;TEXT(Calcs!M10,0)</f>
        <v>October 1860</v>
      </c>
      <c r="D4" s="12" t="str">
        <f>Calcs!P10&amp;" "&amp;TEXT(Calcs!R10,0)</f>
        <v>June 1861</v>
      </c>
      <c r="E4" s="9">
        <f>Calcs!N10</f>
        <v>730</v>
      </c>
      <c r="F4" s="9">
        <f>Calcs!S10</f>
        <v>738</v>
      </c>
      <c r="G4" s="9">
        <f t="shared" ref="G4:G35" si="0">F4-E4</f>
        <v>8</v>
      </c>
      <c r="H4" s="9">
        <f t="shared" ref="H4:H35" si="1">E4-F3</f>
        <v>22</v>
      </c>
      <c r="I4" s="11">
        <f>E4-E3</f>
        <v>40</v>
      </c>
      <c r="J4" s="11">
        <f>F4-F3</f>
        <v>30</v>
      </c>
      <c r="P4" s="12" t="str">
        <f>Calcs!W10&amp;" "&amp;TEXT(Calcs!Y10,0)</f>
        <v xml:space="preserve"> 0</v>
      </c>
      <c r="Q4" s="12" t="str">
        <f>Calcs!AB10&amp;" "&amp;TEXT(Calcs!AD10,0)</f>
        <v xml:space="preserve"> 0</v>
      </c>
      <c r="R4" s="18"/>
      <c r="U4">
        <v>730</v>
      </c>
      <c r="V4">
        <v>738</v>
      </c>
    </row>
    <row r="5" spans="1:34" hidden="1">
      <c r="C5" s="12" t="str">
        <f>Calcs!K11&amp;" "&amp;TEXT(Calcs!M11,0)</f>
        <v>April 1865</v>
      </c>
      <c r="D5" s="12" t="str">
        <f>Calcs!P11&amp;" "&amp;TEXT(Calcs!R11,0)</f>
        <v>December 1867</v>
      </c>
      <c r="E5" s="9">
        <f>Calcs!N11</f>
        <v>784</v>
      </c>
      <c r="F5" s="9">
        <f>Calcs!S11</f>
        <v>816</v>
      </c>
      <c r="G5" s="9">
        <f t="shared" si="0"/>
        <v>32</v>
      </c>
      <c r="H5" s="9">
        <f t="shared" si="1"/>
        <v>46</v>
      </c>
      <c r="I5" s="11">
        <f t="shared" ref="I5:I35" si="2">E5-E4</f>
        <v>54</v>
      </c>
      <c r="J5" s="11">
        <f t="shared" ref="J5:J35" si="3">F5-F4</f>
        <v>78</v>
      </c>
      <c r="P5" s="12" t="str">
        <f>Calcs!W11&amp;" "&amp;TEXT(Calcs!Y11,0)</f>
        <v xml:space="preserve"> 0</v>
      </c>
      <c r="Q5" s="12" t="str">
        <f>Calcs!AB11&amp;" "&amp;TEXT(Calcs!AD11,0)</f>
        <v xml:space="preserve"> 0</v>
      </c>
      <c r="R5" s="18"/>
      <c r="U5">
        <v>784</v>
      </c>
      <c r="V5">
        <v>816</v>
      </c>
    </row>
    <row r="6" spans="1:34" hidden="1">
      <c r="C6" s="12" t="str">
        <f>Calcs!K12&amp;" "&amp;TEXT(Calcs!M12,0)</f>
        <v>June 1869</v>
      </c>
      <c r="D6" s="12" t="str">
        <f>Calcs!P12&amp;" "&amp;TEXT(Calcs!R12,0)</f>
        <v>December 1870</v>
      </c>
      <c r="E6" s="9">
        <f>Calcs!N12</f>
        <v>834</v>
      </c>
      <c r="F6" s="9">
        <f>Calcs!S12</f>
        <v>852</v>
      </c>
      <c r="G6" s="9">
        <f t="shared" si="0"/>
        <v>18</v>
      </c>
      <c r="H6" s="9">
        <f t="shared" si="1"/>
        <v>18</v>
      </c>
      <c r="I6" s="11">
        <f t="shared" si="2"/>
        <v>50</v>
      </c>
      <c r="J6" s="11">
        <f t="shared" si="3"/>
        <v>36</v>
      </c>
      <c r="P6" s="12" t="str">
        <f>Calcs!W12&amp;" "&amp;TEXT(Calcs!Y12,0)</f>
        <v xml:space="preserve"> 0</v>
      </c>
      <c r="Q6" s="12" t="str">
        <f>Calcs!AB12&amp;" "&amp;TEXT(Calcs!AD12,0)</f>
        <v xml:space="preserve"> 0</v>
      </c>
      <c r="R6" s="18"/>
      <c r="U6">
        <v>834</v>
      </c>
      <c r="V6">
        <v>852</v>
      </c>
    </row>
    <row r="7" spans="1:34" hidden="1">
      <c r="C7" s="12" t="str">
        <f>Calcs!K13&amp;" "&amp;TEXT(Calcs!M13,0)</f>
        <v>October 1873</v>
      </c>
      <c r="D7" s="12" t="str">
        <f>Calcs!P13&amp;" "&amp;TEXT(Calcs!R13,0)</f>
        <v>March 1879</v>
      </c>
      <c r="E7" s="9">
        <f>Calcs!N13</f>
        <v>886</v>
      </c>
      <c r="F7" s="9">
        <f>Calcs!S13</f>
        <v>951</v>
      </c>
      <c r="G7" s="9">
        <f t="shared" si="0"/>
        <v>65</v>
      </c>
      <c r="H7" s="9">
        <f t="shared" si="1"/>
        <v>34</v>
      </c>
      <c r="I7" s="11">
        <f t="shared" si="2"/>
        <v>52</v>
      </c>
      <c r="J7" s="11">
        <f t="shared" si="3"/>
        <v>99</v>
      </c>
      <c r="P7" s="12" t="str">
        <f>Calcs!W13&amp;" "&amp;TEXT(Calcs!Y13,0)</f>
        <v xml:space="preserve"> 0</v>
      </c>
      <c r="Q7" s="12" t="str">
        <f>Calcs!AB13&amp;" "&amp;TEXT(Calcs!AD13,0)</f>
        <v xml:space="preserve"> 0</v>
      </c>
      <c r="R7" s="18"/>
      <c r="U7">
        <v>886</v>
      </c>
      <c r="V7">
        <v>951</v>
      </c>
    </row>
    <row r="8" spans="1:34" hidden="1">
      <c r="C8" s="12" t="str">
        <f>Calcs!K14&amp;" "&amp;TEXT(Calcs!M14,0)</f>
        <v>March 1882</v>
      </c>
      <c r="D8" s="12" t="str">
        <f>Calcs!P14&amp;" "&amp;TEXT(Calcs!R14,0)</f>
        <v>May 1885</v>
      </c>
      <c r="E8" s="9">
        <f>Calcs!N14</f>
        <v>987</v>
      </c>
      <c r="F8" s="9">
        <f>Calcs!S14</f>
        <v>1025</v>
      </c>
      <c r="G8" s="9">
        <f t="shared" si="0"/>
        <v>38</v>
      </c>
      <c r="H8" s="9">
        <f t="shared" si="1"/>
        <v>36</v>
      </c>
      <c r="I8" s="11">
        <f t="shared" si="2"/>
        <v>101</v>
      </c>
      <c r="J8" s="11">
        <f t="shared" si="3"/>
        <v>74</v>
      </c>
      <c r="P8" s="12" t="str">
        <f>Calcs!W14&amp;" "&amp;TEXT(Calcs!Y14,0)</f>
        <v xml:space="preserve"> 0</v>
      </c>
      <c r="Q8" s="12" t="str">
        <f>Calcs!AB14&amp;" "&amp;TEXT(Calcs!AD14,0)</f>
        <v xml:space="preserve"> 0</v>
      </c>
      <c r="R8" s="18"/>
      <c r="U8">
        <v>987</v>
      </c>
      <c r="V8">
        <v>1025</v>
      </c>
    </row>
    <row r="9" spans="1:34" hidden="1">
      <c r="C9" s="12" t="str">
        <f>Calcs!K15&amp;" "&amp;TEXT(Calcs!M15,0)</f>
        <v>March 1887</v>
      </c>
      <c r="D9" s="12" t="str">
        <f>Calcs!P15&amp;" "&amp;TEXT(Calcs!R15,0)</f>
        <v>April 1888</v>
      </c>
      <c r="E9" s="9">
        <f>Calcs!N15</f>
        <v>1047</v>
      </c>
      <c r="F9" s="9">
        <f>Calcs!S15</f>
        <v>1060</v>
      </c>
      <c r="G9" s="9">
        <f t="shared" si="0"/>
        <v>13</v>
      </c>
      <c r="H9" s="9">
        <f t="shared" si="1"/>
        <v>22</v>
      </c>
      <c r="I9" s="11">
        <f t="shared" si="2"/>
        <v>60</v>
      </c>
      <c r="J9" s="11">
        <f t="shared" si="3"/>
        <v>35</v>
      </c>
      <c r="P9" s="12" t="str">
        <f>Calcs!W15&amp;" "&amp;TEXT(Calcs!Y15,0)</f>
        <v xml:space="preserve"> 0</v>
      </c>
      <c r="Q9" s="12" t="str">
        <f>Calcs!AB15&amp;" "&amp;TEXT(Calcs!AD15,0)</f>
        <v xml:space="preserve"> 0</v>
      </c>
      <c r="R9" s="18"/>
      <c r="U9">
        <v>1047</v>
      </c>
      <c r="V9">
        <v>1060</v>
      </c>
    </row>
    <row r="10" spans="1:34" hidden="1">
      <c r="C10" s="12" t="str">
        <f>Calcs!K16&amp;" "&amp;TEXT(Calcs!M16,0)</f>
        <v>July 1890</v>
      </c>
      <c r="D10" s="12" t="str">
        <f>Calcs!P16&amp;" "&amp;TEXT(Calcs!R16,0)</f>
        <v>May 1891</v>
      </c>
      <c r="E10" s="9">
        <f>Calcs!N16</f>
        <v>1087</v>
      </c>
      <c r="F10" s="9">
        <f>Calcs!S16</f>
        <v>1097</v>
      </c>
      <c r="G10" s="9">
        <f t="shared" si="0"/>
        <v>10</v>
      </c>
      <c r="H10" s="9">
        <f t="shared" si="1"/>
        <v>27</v>
      </c>
      <c r="I10" s="11">
        <f t="shared" si="2"/>
        <v>40</v>
      </c>
      <c r="J10" s="11">
        <f t="shared" si="3"/>
        <v>37</v>
      </c>
      <c r="P10" s="12" t="str">
        <f>Calcs!W16&amp;" "&amp;TEXT(Calcs!Y16,0)</f>
        <v xml:space="preserve"> 0</v>
      </c>
      <c r="Q10" s="12" t="str">
        <f>Calcs!AB16&amp;" "&amp;TEXT(Calcs!AD16,0)</f>
        <v xml:space="preserve"> 0</v>
      </c>
      <c r="R10" s="18"/>
      <c r="U10">
        <v>1087</v>
      </c>
      <c r="V10">
        <v>1097</v>
      </c>
    </row>
    <row r="11" spans="1:34" hidden="1">
      <c r="C11" s="12" t="str">
        <f>Calcs!K17&amp;" "&amp;TEXT(Calcs!M17,0)</f>
        <v>January 1893</v>
      </c>
      <c r="D11" s="12" t="str">
        <f>Calcs!P17&amp;" "&amp;TEXT(Calcs!R17,0)</f>
        <v>June 1894</v>
      </c>
      <c r="E11" s="9">
        <f>Calcs!N17</f>
        <v>1117</v>
      </c>
      <c r="F11" s="9">
        <f>Calcs!S17</f>
        <v>1134</v>
      </c>
      <c r="G11" s="9">
        <f t="shared" si="0"/>
        <v>17</v>
      </c>
      <c r="H11" s="9">
        <f t="shared" si="1"/>
        <v>20</v>
      </c>
      <c r="I11" s="11">
        <f t="shared" si="2"/>
        <v>30</v>
      </c>
      <c r="J11" s="11">
        <f t="shared" si="3"/>
        <v>37</v>
      </c>
      <c r="P11" s="12" t="str">
        <f>Calcs!W17&amp;" "&amp;TEXT(Calcs!Y17,0)</f>
        <v xml:space="preserve"> 0</v>
      </c>
      <c r="Q11" s="12" t="str">
        <f>Calcs!AB17&amp;" "&amp;TEXT(Calcs!AD17,0)</f>
        <v xml:space="preserve"> 0</v>
      </c>
      <c r="R11" s="18"/>
      <c r="U11">
        <v>1117</v>
      </c>
      <c r="V11">
        <v>1134</v>
      </c>
    </row>
    <row r="12" spans="1:34" hidden="1">
      <c r="C12" s="12" t="str">
        <f>Calcs!K18&amp;" "&amp;TEXT(Calcs!M18,0)</f>
        <v>December 1895</v>
      </c>
      <c r="D12" s="12" t="str">
        <f>Calcs!P18&amp;" "&amp;TEXT(Calcs!R18,0)</f>
        <v>June 1897</v>
      </c>
      <c r="E12" s="9">
        <f>Calcs!N18</f>
        <v>1152</v>
      </c>
      <c r="F12" s="9">
        <f>Calcs!S18</f>
        <v>1170</v>
      </c>
      <c r="G12" s="9">
        <f t="shared" si="0"/>
        <v>18</v>
      </c>
      <c r="H12" s="9">
        <f t="shared" si="1"/>
        <v>18</v>
      </c>
      <c r="I12" s="11">
        <f t="shared" si="2"/>
        <v>35</v>
      </c>
      <c r="J12" s="11">
        <f t="shared" si="3"/>
        <v>36</v>
      </c>
      <c r="P12" s="12" t="str">
        <f>Calcs!W18&amp;" "&amp;TEXT(Calcs!Y18,0)</f>
        <v xml:space="preserve"> 0</v>
      </c>
      <c r="Q12" s="12" t="str">
        <f>Calcs!AB18&amp;" "&amp;TEXT(Calcs!AD18,0)</f>
        <v xml:space="preserve"> 0</v>
      </c>
      <c r="R12" s="18"/>
      <c r="U12">
        <v>1152</v>
      </c>
      <c r="V12">
        <v>1170</v>
      </c>
    </row>
    <row r="13" spans="1:34" hidden="1">
      <c r="C13" s="12" t="str">
        <f>Calcs!K19&amp;" "&amp;TEXT(Calcs!M19,0)</f>
        <v>June 1899</v>
      </c>
      <c r="D13" s="12" t="str">
        <f>Calcs!P19&amp;" "&amp;TEXT(Calcs!R19,0)</f>
        <v>December 1900</v>
      </c>
      <c r="E13" s="9">
        <f>Calcs!N19</f>
        <v>1194</v>
      </c>
      <c r="F13" s="9">
        <f>Calcs!S19</f>
        <v>1212</v>
      </c>
      <c r="G13" s="9">
        <f t="shared" si="0"/>
        <v>18</v>
      </c>
      <c r="H13" s="9">
        <f t="shared" si="1"/>
        <v>24</v>
      </c>
      <c r="I13" s="11">
        <f t="shared" si="2"/>
        <v>42</v>
      </c>
      <c r="J13" s="11">
        <f t="shared" si="3"/>
        <v>42</v>
      </c>
      <c r="P13" s="12" t="str">
        <f>Calcs!W19&amp;" "&amp;TEXT(Calcs!Y19,0)</f>
        <v xml:space="preserve"> 0</v>
      </c>
      <c r="Q13" s="12" t="str">
        <f>Calcs!AB19&amp;" "&amp;TEXT(Calcs!AD19,0)</f>
        <v xml:space="preserve"> 0</v>
      </c>
      <c r="R13" s="18"/>
      <c r="U13">
        <v>1194</v>
      </c>
      <c r="V13">
        <v>1212</v>
      </c>
    </row>
    <row r="14" spans="1:34" hidden="1">
      <c r="C14" s="12" t="str">
        <f>Calcs!K20&amp;" "&amp;TEXT(Calcs!M20,0)</f>
        <v>September 1902</v>
      </c>
      <c r="D14" s="12" t="str">
        <f>Calcs!P20&amp;" "&amp;TEXT(Calcs!R20,0)</f>
        <v>August 1904</v>
      </c>
      <c r="E14" s="9">
        <f>Calcs!N20</f>
        <v>1233</v>
      </c>
      <c r="F14" s="9">
        <f>Calcs!S20</f>
        <v>1256</v>
      </c>
      <c r="G14" s="9">
        <f t="shared" si="0"/>
        <v>23</v>
      </c>
      <c r="H14" s="9">
        <f t="shared" si="1"/>
        <v>21</v>
      </c>
      <c r="I14" s="11">
        <f t="shared" si="2"/>
        <v>39</v>
      </c>
      <c r="J14" s="11">
        <f t="shared" si="3"/>
        <v>44</v>
      </c>
      <c r="P14" s="12" t="str">
        <f>Calcs!W20&amp;" "&amp;TEXT(Calcs!Y20,0)</f>
        <v xml:space="preserve"> 0</v>
      </c>
      <c r="Q14" s="12" t="str">
        <f>Calcs!AB20&amp;" "&amp;TEXT(Calcs!AD20,0)</f>
        <v xml:space="preserve"> 0</v>
      </c>
      <c r="R14" s="18"/>
      <c r="U14">
        <v>1233</v>
      </c>
      <c r="V14">
        <v>1256</v>
      </c>
    </row>
    <row r="15" spans="1:34" hidden="1">
      <c r="C15" s="12" t="str">
        <f>Calcs!K21&amp;" "&amp;TEXT(Calcs!M21,0)</f>
        <v>May 1907</v>
      </c>
      <c r="D15" s="12" t="str">
        <f>Calcs!P21&amp;" "&amp;TEXT(Calcs!R21,0)</f>
        <v>June 1908</v>
      </c>
      <c r="E15" s="9">
        <f>Calcs!N21</f>
        <v>1289</v>
      </c>
      <c r="F15" s="9">
        <f>Calcs!S21</f>
        <v>1302</v>
      </c>
      <c r="G15" s="9">
        <f t="shared" si="0"/>
        <v>13</v>
      </c>
      <c r="H15" s="9">
        <f t="shared" si="1"/>
        <v>33</v>
      </c>
      <c r="I15" s="11">
        <f t="shared" si="2"/>
        <v>56</v>
      </c>
      <c r="J15" s="11">
        <f t="shared" si="3"/>
        <v>46</v>
      </c>
      <c r="P15" s="12" t="str">
        <f>Calcs!W21&amp;" "&amp;TEXT(Calcs!Y21,0)</f>
        <v xml:space="preserve"> 0</v>
      </c>
      <c r="Q15" s="12" t="str">
        <f>Calcs!AB21&amp;" "&amp;TEXT(Calcs!AD21,0)</f>
        <v xml:space="preserve"> 0</v>
      </c>
      <c r="R15" s="18"/>
      <c r="U15">
        <v>1289</v>
      </c>
      <c r="V15">
        <v>1302</v>
      </c>
    </row>
    <row r="16" spans="1:34" hidden="1">
      <c r="C16" s="12" t="str">
        <f>Calcs!K22&amp;" "&amp;TEXT(Calcs!M22,0)</f>
        <v>January 1910</v>
      </c>
      <c r="D16" s="12" t="str">
        <f>Calcs!P22&amp;" "&amp;TEXT(Calcs!R22,0)</f>
        <v>January 1912</v>
      </c>
      <c r="E16" s="9">
        <f>Calcs!N22</f>
        <v>1321</v>
      </c>
      <c r="F16" s="9">
        <f>Calcs!S22</f>
        <v>1345</v>
      </c>
      <c r="G16" s="9">
        <f t="shared" si="0"/>
        <v>24</v>
      </c>
      <c r="H16" s="9">
        <f t="shared" si="1"/>
        <v>19</v>
      </c>
      <c r="I16" s="11">
        <f t="shared" si="2"/>
        <v>32</v>
      </c>
      <c r="J16" s="11">
        <f t="shared" si="3"/>
        <v>43</v>
      </c>
      <c r="P16" s="12" t="str">
        <f>Calcs!W22&amp;" "&amp;TEXT(Calcs!Y22,0)</f>
        <v xml:space="preserve"> 0</v>
      </c>
      <c r="Q16" s="12" t="str">
        <f>Calcs!AB22&amp;" "&amp;TEXT(Calcs!AD22,0)</f>
        <v xml:space="preserve"> 0</v>
      </c>
      <c r="R16" s="18"/>
      <c r="U16">
        <v>1321</v>
      </c>
      <c r="V16">
        <v>1345</v>
      </c>
    </row>
    <row r="17" spans="2:37" hidden="1">
      <c r="C17" s="12" t="str">
        <f>Calcs!K23&amp;" "&amp;TEXT(Calcs!M23,0)</f>
        <v>January 1913</v>
      </c>
      <c r="D17" s="12" t="str">
        <f>Calcs!P23&amp;" "&amp;TEXT(Calcs!R23,0)</f>
        <v>December 1914</v>
      </c>
      <c r="E17" s="9">
        <f>Calcs!N23</f>
        <v>1357</v>
      </c>
      <c r="F17" s="9">
        <f>Calcs!S23</f>
        <v>1380</v>
      </c>
      <c r="G17" s="9">
        <f t="shared" si="0"/>
        <v>23</v>
      </c>
      <c r="H17" s="9">
        <f t="shared" si="1"/>
        <v>12</v>
      </c>
      <c r="I17" s="11">
        <f t="shared" si="2"/>
        <v>36</v>
      </c>
      <c r="J17" s="11">
        <f t="shared" si="3"/>
        <v>35</v>
      </c>
      <c r="P17" s="12" t="str">
        <f>Calcs!W23&amp;" "&amp;TEXT(Calcs!Y23,0)</f>
        <v xml:space="preserve"> 0</v>
      </c>
      <c r="Q17" s="12" t="str">
        <f>Calcs!AB23&amp;" "&amp;TEXT(Calcs!AD23,0)</f>
        <v xml:space="preserve"> 0</v>
      </c>
      <c r="R17" s="18"/>
      <c r="U17">
        <v>1357</v>
      </c>
      <c r="V17">
        <v>1380</v>
      </c>
    </row>
    <row r="18" spans="2:37" hidden="1">
      <c r="C18" s="12" t="str">
        <f>Calcs!K24&amp;" "&amp;TEXT(Calcs!M24,0)</f>
        <v>August 1918</v>
      </c>
      <c r="D18" s="12" t="str">
        <f>Calcs!P24&amp;" "&amp;TEXT(Calcs!R24,0)</f>
        <v>March 1919</v>
      </c>
      <c r="E18" s="9">
        <f>Calcs!N24</f>
        <v>1424</v>
      </c>
      <c r="F18" s="9">
        <f>Calcs!S24</f>
        <v>1431</v>
      </c>
      <c r="G18" s="9">
        <f t="shared" si="0"/>
        <v>7</v>
      </c>
      <c r="H18" s="9">
        <f t="shared" si="1"/>
        <v>44</v>
      </c>
      <c r="I18" s="11">
        <f t="shared" si="2"/>
        <v>67</v>
      </c>
      <c r="J18" s="11">
        <f t="shared" si="3"/>
        <v>51</v>
      </c>
      <c r="P18" s="12" t="str">
        <f>Calcs!W24&amp;" "&amp;TEXT(Calcs!Y24,0)</f>
        <v xml:space="preserve"> 0</v>
      </c>
      <c r="Q18" s="12" t="str">
        <f>Calcs!AB24&amp;" "&amp;TEXT(Calcs!AD24,0)</f>
        <v xml:space="preserve"> 0</v>
      </c>
      <c r="R18" s="18"/>
      <c r="U18">
        <v>1424</v>
      </c>
      <c r="V18">
        <v>1431</v>
      </c>
    </row>
    <row r="19" spans="2:37" hidden="1">
      <c r="C19" s="12" t="str">
        <f>Calcs!K25&amp;" "&amp;TEXT(Calcs!M25,0)</f>
        <v>January 1920</v>
      </c>
      <c r="D19" s="12" t="str">
        <f>Calcs!P25&amp;" "&amp;TEXT(Calcs!R25,0)</f>
        <v>July 1921</v>
      </c>
      <c r="E19" s="9">
        <f>Calcs!N25</f>
        <v>1441</v>
      </c>
      <c r="F19" s="9">
        <f>Calcs!S25</f>
        <v>1459</v>
      </c>
      <c r="G19" s="9">
        <f t="shared" si="0"/>
        <v>18</v>
      </c>
      <c r="H19" s="9">
        <f t="shared" si="1"/>
        <v>10</v>
      </c>
      <c r="I19" s="11">
        <f t="shared" si="2"/>
        <v>17</v>
      </c>
      <c r="J19" s="11">
        <f t="shared" si="3"/>
        <v>28</v>
      </c>
      <c r="P19" s="12" t="str">
        <f>Calcs!W25&amp;" "&amp;TEXT(Calcs!Y25,0)</f>
        <v xml:space="preserve"> 0</v>
      </c>
      <c r="Q19" s="12" t="str">
        <f>Calcs!AB25&amp;" "&amp;TEXT(Calcs!AD25,0)</f>
        <v xml:space="preserve"> 0</v>
      </c>
      <c r="R19" s="18"/>
      <c r="U19">
        <v>1441</v>
      </c>
      <c r="V19">
        <v>1459</v>
      </c>
    </row>
    <row r="20" spans="2:37" hidden="1">
      <c r="C20" s="12" t="str">
        <f>Calcs!K26&amp;" "&amp;TEXT(Calcs!M26,0)</f>
        <v>May 1923</v>
      </c>
      <c r="D20" s="12" t="str">
        <f>Calcs!P26&amp;" "&amp;TEXT(Calcs!R26,0)</f>
        <v>July 1924</v>
      </c>
      <c r="E20" s="9">
        <f>Calcs!N26</f>
        <v>1481</v>
      </c>
      <c r="F20" s="9">
        <f>Calcs!S26</f>
        <v>1495</v>
      </c>
      <c r="G20" s="9">
        <f t="shared" si="0"/>
        <v>14</v>
      </c>
      <c r="H20" s="9">
        <f t="shared" si="1"/>
        <v>22</v>
      </c>
      <c r="I20" s="11">
        <f t="shared" si="2"/>
        <v>40</v>
      </c>
      <c r="J20" s="11">
        <f t="shared" si="3"/>
        <v>36</v>
      </c>
      <c r="P20" s="12" t="str">
        <f>Calcs!W26&amp;" "&amp;TEXT(Calcs!Y26,0)</f>
        <v xml:space="preserve"> 0</v>
      </c>
      <c r="Q20" s="12" t="str">
        <f>Calcs!AB26&amp;" "&amp;TEXT(Calcs!AD26,0)</f>
        <v xml:space="preserve"> 0</v>
      </c>
      <c r="R20" s="18"/>
      <c r="U20">
        <v>1481</v>
      </c>
      <c r="V20">
        <v>1495</v>
      </c>
    </row>
    <row r="21" spans="2:37" hidden="1">
      <c r="C21" s="12" t="str">
        <f>Calcs!K27&amp;" "&amp;TEXT(Calcs!M27,0)</f>
        <v>October 1926</v>
      </c>
      <c r="D21" s="12" t="str">
        <f>Calcs!P27&amp;" "&amp;TEXT(Calcs!R27,0)</f>
        <v>November 1927</v>
      </c>
      <c r="E21" s="9">
        <f>Calcs!N27</f>
        <v>1522</v>
      </c>
      <c r="F21" s="9">
        <f>Calcs!S27</f>
        <v>1535</v>
      </c>
      <c r="G21" s="9">
        <f t="shared" si="0"/>
        <v>13</v>
      </c>
      <c r="H21" s="9">
        <f t="shared" si="1"/>
        <v>27</v>
      </c>
      <c r="I21" s="11">
        <f t="shared" si="2"/>
        <v>41</v>
      </c>
      <c r="J21" s="11">
        <f t="shared" si="3"/>
        <v>40</v>
      </c>
      <c r="P21" s="12" t="str">
        <f>Calcs!W27&amp;" "&amp;TEXT(Calcs!Y27,0)</f>
        <v xml:space="preserve"> 0</v>
      </c>
      <c r="Q21" s="12" t="str">
        <f>Calcs!AB27&amp;" "&amp;TEXT(Calcs!AD27,0)</f>
        <v xml:space="preserve"> 0</v>
      </c>
      <c r="R21" s="18"/>
      <c r="U21">
        <v>1522</v>
      </c>
      <c r="V21">
        <v>1535</v>
      </c>
    </row>
    <row r="22" spans="2:37">
      <c r="B22" s="19" t="s">
        <v>113</v>
      </c>
      <c r="C22" s="12" t="str">
        <f>Calcs!K28&amp;" "&amp;TEXT(Calcs!M28,0)</f>
        <v>August 1929</v>
      </c>
      <c r="D22" s="12" t="str">
        <f>Calcs!P28&amp;" "&amp;TEXT(Calcs!R28,0)</f>
        <v>March 1933</v>
      </c>
      <c r="E22" s="9">
        <f>Calcs!N28</f>
        <v>1556</v>
      </c>
      <c r="F22" s="9">
        <f>Calcs!S28</f>
        <v>1599</v>
      </c>
      <c r="G22" s="9">
        <f t="shared" si="0"/>
        <v>43</v>
      </c>
      <c r="H22" s="9">
        <f t="shared" si="1"/>
        <v>21</v>
      </c>
      <c r="I22" s="11">
        <f t="shared" si="2"/>
        <v>34</v>
      </c>
      <c r="J22" s="11">
        <f t="shared" si="3"/>
        <v>64</v>
      </c>
      <c r="K22" s="18">
        <v>0.249</v>
      </c>
      <c r="L22">
        <v>1933</v>
      </c>
      <c r="M22" s="18">
        <v>-0.26700000000000002</v>
      </c>
      <c r="O22" s="19" t="s">
        <v>113</v>
      </c>
      <c r="P22" s="21">
        <v>47331</v>
      </c>
      <c r="Q22" s="21">
        <v>12114</v>
      </c>
      <c r="R22" s="18">
        <v>0.249</v>
      </c>
      <c r="S22">
        <v>1933</v>
      </c>
      <c r="T22" s="18">
        <v>0</v>
      </c>
      <c r="U22">
        <v>1556</v>
      </c>
      <c r="V22">
        <v>1599</v>
      </c>
      <c r="X22">
        <f>U22-$U$22</f>
        <v>0</v>
      </c>
      <c r="Y22">
        <f>V22-$U$22</f>
        <v>43</v>
      </c>
      <c r="AA22" s="22">
        <v>12114</v>
      </c>
      <c r="AB22" s="6">
        <f>(YEAR(AA22)-(YEAR($P$22)-100))*12+((MONTH(AA22)) - (12-MONTH($P$22)) + 1)</f>
        <v>48</v>
      </c>
      <c r="AC22" t="str">
        <f>O22 &amp; "-" &amp; $AB$1</f>
        <v>Great Depression-Peak Unemployment Month Number</v>
      </c>
      <c r="AE22" s="19" t="s">
        <v>133</v>
      </c>
      <c r="AF22" t="s">
        <v>134</v>
      </c>
      <c r="AG22" s="19" t="s">
        <v>135</v>
      </c>
      <c r="AH22" t="s">
        <v>136</v>
      </c>
      <c r="AI22" t="str">
        <f>AE22 &amp; "(" &amp; AF22 &amp; ")-" &amp; $AE$1</f>
        <v>Herbert Hoover(R)-Recession Start President</v>
      </c>
      <c r="AJ22" t="str">
        <f>AG22 &amp; "(" &amp; AH22 &amp; ")-" &amp; $AG$1</f>
        <v>Franklin D. Roosevelt(D)-Recession End President</v>
      </c>
      <c r="AK22" s="23">
        <v>0.28000000000000003</v>
      </c>
    </row>
    <row r="23" spans="2:37">
      <c r="B23" s="19" t="s">
        <v>112</v>
      </c>
      <c r="C23" s="12" t="str">
        <f>Calcs!K29&amp;" "&amp;TEXT(Calcs!M29,0)</f>
        <v>May 1937</v>
      </c>
      <c r="D23" s="12" t="str">
        <f>Calcs!P29&amp;" "&amp;TEXT(Calcs!R29,0)</f>
        <v>June 1938</v>
      </c>
      <c r="E23" s="9">
        <f>Calcs!N29</f>
        <v>1649</v>
      </c>
      <c r="F23" s="9">
        <f>Calcs!S29</f>
        <v>1662</v>
      </c>
      <c r="G23" s="9">
        <f t="shared" si="0"/>
        <v>13</v>
      </c>
      <c r="H23" s="9">
        <f t="shared" si="1"/>
        <v>50</v>
      </c>
      <c r="I23" s="11">
        <f t="shared" si="2"/>
        <v>93</v>
      </c>
      <c r="J23" s="11">
        <f t="shared" si="3"/>
        <v>63</v>
      </c>
      <c r="K23" s="18">
        <v>0.19</v>
      </c>
      <c r="L23">
        <v>1938</v>
      </c>
      <c r="M23" s="18">
        <v>-0.182</v>
      </c>
      <c r="O23" s="21"/>
      <c r="P23" s="21">
        <v>12114</v>
      </c>
      <c r="Q23" s="21"/>
      <c r="R23" s="18"/>
      <c r="T23" s="18">
        <v>0.26700000000000002</v>
      </c>
      <c r="AA23" s="22"/>
    </row>
    <row r="24" spans="2:37">
      <c r="B24" t="s">
        <v>114</v>
      </c>
      <c r="C24" s="12" t="str">
        <f>Calcs!K30&amp;" "&amp;TEXT(Calcs!M30,0)</f>
        <v>February 1945</v>
      </c>
      <c r="D24" s="12" t="str">
        <f>Calcs!P30&amp;" "&amp;TEXT(Calcs!R30,0)</f>
        <v>October 1945</v>
      </c>
      <c r="E24" s="9">
        <f>Calcs!N30</f>
        <v>1742</v>
      </c>
      <c r="F24" s="9">
        <f>Calcs!S30</f>
        <v>1750</v>
      </c>
      <c r="G24" s="9">
        <f t="shared" si="0"/>
        <v>8</v>
      </c>
      <c r="H24" s="9">
        <f t="shared" si="1"/>
        <v>80</v>
      </c>
      <c r="I24" s="11">
        <f t="shared" si="2"/>
        <v>93</v>
      </c>
      <c r="J24" s="11">
        <f t="shared" si="3"/>
        <v>88</v>
      </c>
      <c r="K24" s="18">
        <v>5.1999999999999998E-2</v>
      </c>
      <c r="L24">
        <v>1946</v>
      </c>
      <c r="M24" s="18">
        <v>-0.127</v>
      </c>
      <c r="O24" s="19" t="s">
        <v>112</v>
      </c>
      <c r="P24" s="21">
        <v>13636</v>
      </c>
      <c r="Q24" s="21">
        <v>14032</v>
      </c>
      <c r="R24" s="18">
        <v>0.19</v>
      </c>
      <c r="S24">
        <v>1938</v>
      </c>
      <c r="T24" s="18">
        <v>0</v>
      </c>
      <c r="U24">
        <v>1649</v>
      </c>
      <c r="V24">
        <v>1662</v>
      </c>
      <c r="X24">
        <f>U24-$U$22</f>
        <v>93</v>
      </c>
      <c r="Y24">
        <f>V24-$U$22</f>
        <v>106</v>
      </c>
      <c r="AA24" s="22">
        <v>14032</v>
      </c>
      <c r="AB24" s="6">
        <f>(YEAR(AA24)-(YEAR($P$22)-100))*12+((MONTH(AA24)) - (12-MONTH($P$22)) + 1)</f>
        <v>111</v>
      </c>
      <c r="AC24" t="str">
        <f>O24 &amp; "-" &amp; $AB$1</f>
        <v>Recession of 1937-Peak Unemployment Month Number</v>
      </c>
      <c r="AE24" s="19" t="s">
        <v>135</v>
      </c>
      <c r="AF24" t="s">
        <v>136</v>
      </c>
      <c r="AG24" s="19" t="s">
        <v>135</v>
      </c>
      <c r="AH24" t="s">
        <v>136</v>
      </c>
      <c r="AI24" t="str">
        <f>AE24 &amp; "(" &amp; AF24 &amp; ")-" &amp; $AE$1</f>
        <v>Franklin D. Roosevelt(D)-Recession Start President</v>
      </c>
      <c r="AJ24" t="str">
        <f>AG24 &amp; "(" &amp; AH24 &amp; ")-" &amp; $AG$1</f>
        <v>Franklin D. Roosevelt(D)-Recession End President</v>
      </c>
      <c r="AK24" s="23">
        <v>0.28000000000000003</v>
      </c>
    </row>
    <row r="25" spans="2:37">
      <c r="B25" s="19" t="s">
        <v>115</v>
      </c>
      <c r="C25" s="12" t="str">
        <f>Calcs!K31&amp;" "&amp;TEXT(Calcs!M31,0)</f>
        <v>November 1948</v>
      </c>
      <c r="D25" s="12" t="str">
        <f>Calcs!P31&amp;" "&amp;TEXT(Calcs!R31,0)</f>
        <v>October 1949</v>
      </c>
      <c r="E25" s="9">
        <f>Calcs!N31</f>
        <v>1787</v>
      </c>
      <c r="F25" s="9">
        <f>Calcs!S31</f>
        <v>1798</v>
      </c>
      <c r="G25" s="9">
        <f t="shared" si="0"/>
        <v>11</v>
      </c>
      <c r="H25" s="9">
        <f t="shared" si="1"/>
        <v>37</v>
      </c>
      <c r="I25" s="11">
        <f t="shared" si="2"/>
        <v>45</v>
      </c>
      <c r="J25" s="11">
        <f t="shared" si="3"/>
        <v>48</v>
      </c>
      <c r="K25" s="18">
        <v>7.9000000000000001E-2</v>
      </c>
      <c r="L25" s="14">
        <v>1949</v>
      </c>
      <c r="M25" s="18">
        <v>-1.7000000000000001E-2</v>
      </c>
      <c r="O25" s="21"/>
      <c r="P25" s="21">
        <v>14032</v>
      </c>
      <c r="Q25" s="21"/>
      <c r="R25" s="18"/>
      <c r="T25" s="18">
        <v>0.182</v>
      </c>
      <c r="AA25" s="22"/>
    </row>
    <row r="26" spans="2:37">
      <c r="B26" s="19" t="s">
        <v>116</v>
      </c>
      <c r="C26" s="12" t="str">
        <f>Calcs!K32&amp;" "&amp;TEXT(Calcs!M32,0)</f>
        <v>July 1953</v>
      </c>
      <c r="D26" s="12" t="str">
        <f>Calcs!P32&amp;" "&amp;TEXT(Calcs!R32,0)</f>
        <v>May 1954</v>
      </c>
      <c r="E26" s="9">
        <f>Calcs!N32</f>
        <v>1843</v>
      </c>
      <c r="F26" s="9">
        <f>Calcs!S32</f>
        <v>1853</v>
      </c>
      <c r="G26" s="9">
        <f t="shared" si="0"/>
        <v>10</v>
      </c>
      <c r="H26" s="9">
        <f t="shared" si="1"/>
        <v>45</v>
      </c>
      <c r="I26" s="11">
        <f t="shared" si="2"/>
        <v>56</v>
      </c>
      <c r="J26" s="11">
        <f t="shared" si="3"/>
        <v>55</v>
      </c>
      <c r="K26" s="18">
        <v>6.0999999999999999E-2</v>
      </c>
      <c r="L26" s="20">
        <v>1954</v>
      </c>
      <c r="M26" s="18">
        <v>-2.5999999999999999E-2</v>
      </c>
      <c r="O26" t="s">
        <v>114</v>
      </c>
      <c r="P26" s="21">
        <v>16469</v>
      </c>
      <c r="Q26" s="21">
        <v>16711</v>
      </c>
      <c r="R26" s="18">
        <v>5.1999999999999998E-2</v>
      </c>
      <c r="S26">
        <v>1946</v>
      </c>
      <c r="T26" s="18">
        <v>0</v>
      </c>
      <c r="U26">
        <v>1742</v>
      </c>
      <c r="V26">
        <v>1750</v>
      </c>
      <c r="X26">
        <f>U26-$U$22</f>
        <v>186</v>
      </c>
      <c r="Y26">
        <f>V26-$U$22</f>
        <v>194</v>
      </c>
      <c r="AA26" s="22">
        <v>16803</v>
      </c>
      <c r="AB26" s="6">
        <f>(YEAR(AA26)-(YEAR($P$22)-100))*12+((MONTH(AA26)) - (12-MONTH($P$22)) + 1)</f>
        <v>202</v>
      </c>
      <c r="AC26" t="str">
        <f>O26 &amp; "-" &amp; $AB$1</f>
        <v>Recession of 1945-Peak Unemployment Month Number</v>
      </c>
      <c r="AE26" s="19" t="s">
        <v>137</v>
      </c>
      <c r="AF26" t="s">
        <v>136</v>
      </c>
      <c r="AG26" s="19" t="s">
        <v>137</v>
      </c>
      <c r="AH26" t="s">
        <v>136</v>
      </c>
      <c r="AI26" t="str">
        <f>AE26 &amp; "(" &amp; AF26 &amp; ")-" &amp; $AE$1</f>
        <v>Harry S. Truman(D)-Recession Start President</v>
      </c>
      <c r="AJ26" t="str">
        <f>AG26 &amp; "(" &amp; AH26 &amp; ")-" &amp; $AG$1</f>
        <v>Harry S. Truman(D)-Recession End President</v>
      </c>
      <c r="AK26" s="23">
        <v>0.28000000000000003</v>
      </c>
    </row>
    <row r="27" spans="2:37">
      <c r="B27" s="19" t="s">
        <v>117</v>
      </c>
      <c r="C27" s="12" t="str">
        <f>Calcs!K33&amp;" "&amp;TEXT(Calcs!M33,0)</f>
        <v>August 1957</v>
      </c>
      <c r="D27" s="12" t="str">
        <f>Calcs!P33&amp;" "&amp;TEXT(Calcs!R33,0)</f>
        <v>April 1958</v>
      </c>
      <c r="E27" s="9">
        <f>Calcs!N33</f>
        <v>1892</v>
      </c>
      <c r="F27" s="9">
        <f>Calcs!S33</f>
        <v>1900</v>
      </c>
      <c r="G27" s="9">
        <f t="shared" si="0"/>
        <v>8</v>
      </c>
      <c r="H27" s="9">
        <f t="shared" si="1"/>
        <v>39</v>
      </c>
      <c r="I27" s="11">
        <f t="shared" si="2"/>
        <v>49</v>
      </c>
      <c r="J27" s="11">
        <f t="shared" si="3"/>
        <v>47</v>
      </c>
      <c r="K27" s="18">
        <v>7.4999999999999997E-2</v>
      </c>
      <c r="L27" s="20">
        <v>1958</v>
      </c>
      <c r="M27" s="18">
        <v>-3.6999999999999998E-2</v>
      </c>
      <c r="P27" s="21">
        <v>16711</v>
      </c>
      <c r="Q27" s="21"/>
      <c r="R27" s="18"/>
      <c r="T27" s="18">
        <v>0.127</v>
      </c>
      <c r="AA27" s="22"/>
    </row>
    <row r="28" spans="2:37">
      <c r="B28" s="19" t="s">
        <v>118</v>
      </c>
      <c r="C28" s="12" t="str">
        <f>Calcs!K34&amp;" "&amp;TEXT(Calcs!M34,0)</f>
        <v>April 1960</v>
      </c>
      <c r="D28" s="12" t="str">
        <f>Calcs!P34&amp;" "&amp;TEXT(Calcs!R34,0)</f>
        <v>February 1961</v>
      </c>
      <c r="E28" s="9">
        <f>Calcs!N34</f>
        <v>1924</v>
      </c>
      <c r="F28" s="9">
        <f>Calcs!S34</f>
        <v>1934</v>
      </c>
      <c r="G28" s="9">
        <f t="shared" si="0"/>
        <v>10</v>
      </c>
      <c r="H28" s="9">
        <f t="shared" si="1"/>
        <v>24</v>
      </c>
      <c r="I28" s="11">
        <f t="shared" si="2"/>
        <v>32</v>
      </c>
      <c r="J28" s="11">
        <f t="shared" si="3"/>
        <v>34</v>
      </c>
      <c r="K28" s="18">
        <v>7.0999999999999994E-2</v>
      </c>
      <c r="L28" s="20">
        <v>1961</v>
      </c>
      <c r="M28" s="18">
        <v>-1.6E-2</v>
      </c>
      <c r="O28" s="19" t="s">
        <v>115</v>
      </c>
      <c r="P28" s="21">
        <v>17838</v>
      </c>
      <c r="Q28" s="21">
        <v>18172</v>
      </c>
      <c r="R28" s="18">
        <v>7.9000000000000001E-2</v>
      </c>
      <c r="S28" s="14">
        <v>1949</v>
      </c>
      <c r="T28" s="18">
        <v>0</v>
      </c>
      <c r="U28">
        <v>1787</v>
      </c>
      <c r="V28">
        <v>1798</v>
      </c>
      <c r="X28">
        <f>U28-$U$22</f>
        <v>231</v>
      </c>
      <c r="Y28">
        <f>V28-$U$22</f>
        <v>242</v>
      </c>
      <c r="AA28" s="22">
        <v>18172</v>
      </c>
      <c r="AB28" s="6">
        <f>(YEAR(AA28)-(YEAR($P$22)-100))*12+((MONTH(AA28)) - (12-MONTH($P$22)) + 1)</f>
        <v>247</v>
      </c>
      <c r="AC28" t="str">
        <f>O28 &amp; "-" &amp; $AB$1</f>
        <v>Recession of 1949-Peak Unemployment Month Number</v>
      </c>
      <c r="AE28" s="19" t="s">
        <v>137</v>
      </c>
      <c r="AF28" t="s">
        <v>136</v>
      </c>
      <c r="AG28" s="19" t="s">
        <v>137</v>
      </c>
      <c r="AH28" t="s">
        <v>136</v>
      </c>
      <c r="AI28" t="str">
        <f>AE28 &amp; "(" &amp; AF28 &amp; ")-" &amp; $AE$1</f>
        <v>Harry S. Truman(D)-Recession Start President</v>
      </c>
      <c r="AJ28" t="str">
        <f>AG28 &amp; "(" &amp; AH28 &amp; ")-" &amp; $AG$1</f>
        <v>Harry S. Truman(D)-Recession End President</v>
      </c>
      <c r="AK28" s="23">
        <v>0.28000000000000003</v>
      </c>
    </row>
    <row r="29" spans="2:37">
      <c r="B29" s="19" t="s">
        <v>119</v>
      </c>
      <c r="C29" s="12" t="str">
        <f>Calcs!K35&amp;" "&amp;TEXT(Calcs!M35,0)</f>
        <v>December 1969</v>
      </c>
      <c r="D29" s="12" t="str">
        <f>Calcs!P35&amp;" "&amp;TEXT(Calcs!R35,0)</f>
        <v>November 1970</v>
      </c>
      <c r="E29" s="9">
        <f>Calcs!N35</f>
        <v>2040</v>
      </c>
      <c r="F29" s="9">
        <f>Calcs!S35</f>
        <v>2051</v>
      </c>
      <c r="G29" s="9">
        <f t="shared" si="0"/>
        <v>11</v>
      </c>
      <c r="H29" s="9">
        <f t="shared" si="1"/>
        <v>106</v>
      </c>
      <c r="I29" s="11">
        <f t="shared" si="2"/>
        <v>116</v>
      </c>
      <c r="J29" s="11">
        <f t="shared" si="3"/>
        <v>117</v>
      </c>
      <c r="K29" s="18">
        <v>6.0999999999999999E-2</v>
      </c>
      <c r="L29" s="20">
        <v>1970</v>
      </c>
      <c r="M29" s="18">
        <v>-6.0000000000000001E-3</v>
      </c>
      <c r="O29" s="19"/>
      <c r="P29" s="21">
        <v>18172</v>
      </c>
      <c r="Q29" s="21"/>
      <c r="R29" s="18"/>
      <c r="S29" s="14"/>
      <c r="T29" s="18">
        <v>1.7000000000000001E-2</v>
      </c>
      <c r="AA29" s="22"/>
    </row>
    <row r="30" spans="2:37">
      <c r="B30" s="19" t="s">
        <v>120</v>
      </c>
      <c r="C30" s="12" t="str">
        <f>Calcs!K36&amp;" "&amp;TEXT(Calcs!M36,0)</f>
        <v>November 1973</v>
      </c>
      <c r="D30" s="12" t="str">
        <f>Calcs!P36&amp;" "&amp;TEXT(Calcs!R36,0)</f>
        <v>March 1975</v>
      </c>
      <c r="E30" s="9">
        <f>Calcs!N36</f>
        <v>2087</v>
      </c>
      <c r="F30" s="9">
        <f>Calcs!S36</f>
        <v>2103</v>
      </c>
      <c r="G30" s="9">
        <f t="shared" si="0"/>
        <v>16</v>
      </c>
      <c r="H30" s="9">
        <f t="shared" si="1"/>
        <v>36</v>
      </c>
      <c r="I30" s="11">
        <f t="shared" si="2"/>
        <v>47</v>
      </c>
      <c r="J30" s="11">
        <f t="shared" si="3"/>
        <v>52</v>
      </c>
      <c r="K30" s="18">
        <v>0.09</v>
      </c>
      <c r="L30" s="20">
        <v>1975</v>
      </c>
      <c r="M30" s="18">
        <v>-3.2000000000000001E-2</v>
      </c>
      <c r="O30" s="19" t="s">
        <v>116</v>
      </c>
      <c r="P30" s="21">
        <v>19541</v>
      </c>
      <c r="Q30" s="21">
        <v>19845</v>
      </c>
      <c r="R30" s="18">
        <v>6.0999999999999999E-2</v>
      </c>
      <c r="S30" s="20">
        <v>1954</v>
      </c>
      <c r="T30" s="18">
        <v>0</v>
      </c>
      <c r="U30">
        <v>1843</v>
      </c>
      <c r="V30">
        <v>1853</v>
      </c>
      <c r="X30">
        <f>U30-$U$22</f>
        <v>287</v>
      </c>
      <c r="Y30">
        <f>V30-$U$22</f>
        <v>297</v>
      </c>
      <c r="AA30" s="22">
        <v>19968</v>
      </c>
      <c r="AB30" s="6">
        <f>(YEAR(AA30)-(YEAR($P$22)-100))*12+((MONTH(AA30)) - (12-MONTH($P$22)) + 1)</f>
        <v>306</v>
      </c>
      <c r="AC30" t="str">
        <f>O30 &amp; "-" &amp; $AB$1</f>
        <v>Recession of 1953-Peak Unemployment Month Number</v>
      </c>
      <c r="AE30" s="19" t="s">
        <v>138</v>
      </c>
      <c r="AF30" t="s">
        <v>134</v>
      </c>
      <c r="AG30" s="19" t="s">
        <v>138</v>
      </c>
      <c r="AH30" t="s">
        <v>134</v>
      </c>
      <c r="AI30" t="str">
        <f>AE30 &amp; "(" &amp; AF30 &amp; ")-" &amp; $AE$1</f>
        <v>Dwight D. Eisenhower(R)-Recession Start President</v>
      </c>
      <c r="AJ30" t="str">
        <f>AG30 &amp; "(" &amp; AH30 &amp; ")-" &amp; $AG$1</f>
        <v>Dwight D. Eisenhower(R)-Recession End President</v>
      </c>
      <c r="AK30" s="23">
        <v>0.28000000000000003</v>
      </c>
    </row>
    <row r="31" spans="2:37">
      <c r="B31" s="19" t="s">
        <v>121</v>
      </c>
      <c r="C31" s="12" t="str">
        <f>Calcs!K37&amp;" "&amp;TEXT(Calcs!M37,0)</f>
        <v>January 1980</v>
      </c>
      <c r="D31" s="12" t="str">
        <f>Calcs!P37&amp;" "&amp;TEXT(Calcs!R37,0)</f>
        <v>July 1980</v>
      </c>
      <c r="E31" s="9">
        <f>Calcs!N37</f>
        <v>2161</v>
      </c>
      <c r="F31" s="9">
        <f>Calcs!S37</f>
        <v>2167</v>
      </c>
      <c r="G31" s="9">
        <f t="shared" si="0"/>
        <v>6</v>
      </c>
      <c r="H31" s="9">
        <f t="shared" si="1"/>
        <v>58</v>
      </c>
      <c r="I31" s="11">
        <f t="shared" si="2"/>
        <v>74</v>
      </c>
      <c r="J31" s="11">
        <f t="shared" si="3"/>
        <v>64</v>
      </c>
      <c r="K31" s="18">
        <v>7.8E-2</v>
      </c>
      <c r="L31" s="20">
        <v>1980</v>
      </c>
      <c r="M31" s="18">
        <v>-2.1999999999999999E-2</v>
      </c>
      <c r="O31" s="19"/>
      <c r="P31" s="21">
        <v>19845</v>
      </c>
      <c r="Q31" s="21"/>
      <c r="R31" s="18"/>
      <c r="S31" s="20"/>
      <c r="T31" s="18">
        <v>2.5999999999999999E-2</v>
      </c>
      <c r="AA31" s="22"/>
    </row>
    <row r="32" spans="2:37">
      <c r="B32" s="19" t="s">
        <v>122</v>
      </c>
      <c r="C32" s="12" t="str">
        <f>Calcs!K38&amp;" "&amp;TEXT(Calcs!M38,0)</f>
        <v>July 1981</v>
      </c>
      <c r="D32" s="12" t="str">
        <f>Calcs!P38&amp;" "&amp;TEXT(Calcs!R38,0)</f>
        <v>November 1982</v>
      </c>
      <c r="E32" s="9">
        <f>Calcs!N38</f>
        <v>2179</v>
      </c>
      <c r="F32" s="9">
        <f>Calcs!S38</f>
        <v>2195</v>
      </c>
      <c r="G32" s="9">
        <f t="shared" si="0"/>
        <v>16</v>
      </c>
      <c r="H32" s="9">
        <f t="shared" si="1"/>
        <v>12</v>
      </c>
      <c r="I32" s="11">
        <f t="shared" si="2"/>
        <v>18</v>
      </c>
      <c r="J32" s="11">
        <f t="shared" si="3"/>
        <v>28</v>
      </c>
      <c r="K32" s="18">
        <v>0.108</v>
      </c>
      <c r="L32" s="20">
        <v>1982</v>
      </c>
      <c r="M32" s="18">
        <v>-2.7E-2</v>
      </c>
      <c r="O32" s="19" t="s">
        <v>117</v>
      </c>
      <c r="P32" s="21">
        <v>21033</v>
      </c>
      <c r="Q32" s="21">
        <v>21276</v>
      </c>
      <c r="R32" s="18">
        <v>7.4999999999999997E-2</v>
      </c>
      <c r="S32" s="20">
        <v>1958</v>
      </c>
      <c r="T32" s="18">
        <v>0</v>
      </c>
      <c r="U32">
        <v>1892</v>
      </c>
      <c r="V32">
        <v>1900</v>
      </c>
      <c r="X32">
        <f>U32-$U$22</f>
        <v>336</v>
      </c>
      <c r="Y32">
        <f>V32-$U$22</f>
        <v>344</v>
      </c>
      <c r="AA32" s="22">
        <v>21367</v>
      </c>
      <c r="AB32" s="6">
        <f>(YEAR(AA32)-(YEAR($P$22)-100))*12+((MONTH(AA32)) - (12-MONTH($P$22)) + 1)</f>
        <v>352</v>
      </c>
      <c r="AC32" t="str">
        <f>O32 &amp; "-" &amp; $AB$1</f>
        <v>Recession of 1958-Peak Unemployment Month Number</v>
      </c>
      <c r="AE32" s="19" t="s">
        <v>138</v>
      </c>
      <c r="AF32" t="s">
        <v>134</v>
      </c>
      <c r="AG32" s="19" t="s">
        <v>138</v>
      </c>
      <c r="AH32" t="s">
        <v>134</v>
      </c>
      <c r="AI32" t="str">
        <f>AE32 &amp; "(" &amp; AF32 &amp; ")-" &amp; $AE$1</f>
        <v>Dwight D. Eisenhower(R)-Recession Start President</v>
      </c>
      <c r="AJ32" t="str">
        <f>AG32 &amp; "(" &amp; AH32 &amp; ")-" &amp; $AG$1</f>
        <v>Dwight D. Eisenhower(R)-Recession End President</v>
      </c>
      <c r="AK32" s="23">
        <v>0.28000000000000003</v>
      </c>
    </row>
    <row r="33" spans="2:37">
      <c r="B33" s="19" t="s">
        <v>123</v>
      </c>
      <c r="C33" s="12" t="str">
        <f>Calcs!K39&amp;" "&amp;TEXT(Calcs!M39,0)</f>
        <v>July 1990</v>
      </c>
      <c r="D33" s="12" t="str">
        <f>Calcs!P39&amp;" "&amp;TEXT(Calcs!R39,0)</f>
        <v>March 1991</v>
      </c>
      <c r="E33" s="9">
        <f>Calcs!N39</f>
        <v>2287</v>
      </c>
      <c r="F33" s="9">
        <f>Calcs!S39</f>
        <v>2295</v>
      </c>
      <c r="G33" s="9">
        <f t="shared" si="0"/>
        <v>8</v>
      </c>
      <c r="H33" s="9">
        <f t="shared" si="1"/>
        <v>92</v>
      </c>
      <c r="I33" s="11">
        <f t="shared" si="2"/>
        <v>108</v>
      </c>
      <c r="J33" s="11">
        <f t="shared" si="3"/>
        <v>100</v>
      </c>
      <c r="K33" s="18">
        <v>7.8E-2</v>
      </c>
      <c r="L33" s="20">
        <v>1992</v>
      </c>
      <c r="M33" s="18">
        <v>-1.4E-2</v>
      </c>
      <c r="O33" s="19"/>
      <c r="P33" s="21">
        <v>21276</v>
      </c>
      <c r="Q33" s="21"/>
      <c r="R33" s="18"/>
      <c r="S33" s="20"/>
      <c r="T33" s="18">
        <v>3.6999999999999998E-2</v>
      </c>
      <c r="AA33" s="22"/>
    </row>
    <row r="34" spans="2:37">
      <c r="B34" s="19" t="s">
        <v>124</v>
      </c>
      <c r="C34" s="12" t="str">
        <f>Calcs!K40&amp;" "&amp;TEXT(Calcs!M40,0)</f>
        <v>March 2001</v>
      </c>
      <c r="D34" s="12" t="str">
        <f>Calcs!P40&amp;" "&amp;TEXT(Calcs!R40,0)</f>
        <v>November 2001</v>
      </c>
      <c r="E34" s="9">
        <f>Calcs!N40</f>
        <v>2415</v>
      </c>
      <c r="F34" s="9">
        <f>Calcs!S40</f>
        <v>2423</v>
      </c>
      <c r="G34" s="9">
        <f t="shared" si="0"/>
        <v>8</v>
      </c>
      <c r="H34" s="9">
        <f t="shared" si="1"/>
        <v>120</v>
      </c>
      <c r="I34" s="11">
        <f t="shared" si="2"/>
        <v>128</v>
      </c>
      <c r="J34" s="11">
        <f t="shared" si="3"/>
        <v>128</v>
      </c>
      <c r="K34" s="18">
        <v>6.3E-2</v>
      </c>
      <c r="L34" s="20">
        <v>2003</v>
      </c>
      <c r="M34" s="18">
        <v>-3.0000000000000001E-3</v>
      </c>
      <c r="O34" s="19" t="s">
        <v>118</v>
      </c>
      <c r="P34" s="21">
        <v>22007</v>
      </c>
      <c r="Q34" s="21">
        <v>22313</v>
      </c>
      <c r="R34" s="18">
        <v>7.0999999999999994E-2</v>
      </c>
      <c r="S34" s="20">
        <v>1961</v>
      </c>
      <c r="T34" s="18">
        <v>0</v>
      </c>
      <c r="U34">
        <v>1924</v>
      </c>
      <c r="V34">
        <v>1934</v>
      </c>
      <c r="X34">
        <f>U34-$U$22</f>
        <v>368</v>
      </c>
      <c r="Y34">
        <f>V34-$U$22</f>
        <v>378</v>
      </c>
      <c r="AA34" s="22">
        <v>22402</v>
      </c>
      <c r="AB34" s="6">
        <f>(YEAR(AA34)-(YEAR($P$22)-100))*12+((MONTH(AA34)) - (12-MONTH($P$22)) + 1)</f>
        <v>386</v>
      </c>
      <c r="AC34" t="str">
        <f>O34 &amp; "-" &amp; $AB$1</f>
        <v>Recession of 1960–61-Peak Unemployment Month Number</v>
      </c>
      <c r="AE34" s="19" t="s">
        <v>138</v>
      </c>
      <c r="AF34" t="s">
        <v>134</v>
      </c>
      <c r="AG34" s="19" t="s">
        <v>139</v>
      </c>
      <c r="AH34" t="s">
        <v>136</v>
      </c>
      <c r="AI34" t="str">
        <f>AE34 &amp; "(" &amp; AF34 &amp; ")-" &amp; $AE$1</f>
        <v>Dwight D. Eisenhower(R)-Recession Start President</v>
      </c>
      <c r="AJ34" t="str">
        <f>AG34 &amp; "(" &amp; AH34 &amp; ")-" &amp; $AG$1</f>
        <v>John F. Kennedy(D)-Recession End President</v>
      </c>
      <c r="AK34" s="23">
        <v>0.28000000000000003</v>
      </c>
    </row>
    <row r="35" spans="2:37">
      <c r="B35" s="19" t="s">
        <v>125</v>
      </c>
      <c r="C35" s="12" t="str">
        <f>Calcs!K41&amp;" "&amp;TEXT(Calcs!M41,0)</f>
        <v>December 2007</v>
      </c>
      <c r="D35" s="12" t="str">
        <f>Calcs!P41&amp;" "&amp;TEXT(Calcs!R41,0)</f>
        <v>June 2009</v>
      </c>
      <c r="E35" s="9">
        <f>Calcs!N41</f>
        <v>2496</v>
      </c>
      <c r="F35" s="9">
        <f>Calcs!S41</f>
        <v>2514</v>
      </c>
      <c r="G35" s="9">
        <f t="shared" si="0"/>
        <v>18</v>
      </c>
      <c r="H35" s="9">
        <f t="shared" si="1"/>
        <v>73</v>
      </c>
      <c r="I35" s="11">
        <f t="shared" si="2"/>
        <v>81</v>
      </c>
      <c r="J35" s="11">
        <f t="shared" si="3"/>
        <v>91</v>
      </c>
      <c r="K35" s="18">
        <v>0.1</v>
      </c>
      <c r="L35" s="20">
        <v>2009</v>
      </c>
      <c r="M35" s="18">
        <v>-5.0999999999999997E-2</v>
      </c>
      <c r="O35" s="19"/>
      <c r="P35" s="21">
        <v>22313</v>
      </c>
      <c r="Q35" s="21"/>
      <c r="R35" s="18"/>
      <c r="S35" s="20"/>
      <c r="T35" s="18">
        <v>1.6E-2</v>
      </c>
      <c r="AA35" s="22"/>
    </row>
    <row r="36" spans="2:37">
      <c r="C36" s="8"/>
      <c r="D36" s="8"/>
      <c r="E36" s="9"/>
      <c r="F36" s="9"/>
      <c r="G36" s="9"/>
      <c r="H36" s="9"/>
      <c r="O36" s="19" t="s">
        <v>119</v>
      </c>
      <c r="P36" s="21">
        <v>25538</v>
      </c>
      <c r="Q36" s="21">
        <v>25873</v>
      </c>
      <c r="R36" s="18">
        <v>6.0999999999999999E-2</v>
      </c>
      <c r="S36" s="20">
        <v>1970</v>
      </c>
      <c r="T36" s="18">
        <v>0</v>
      </c>
      <c r="U36">
        <v>2040</v>
      </c>
      <c r="V36">
        <v>2051</v>
      </c>
      <c r="X36">
        <f>U36-$U$22</f>
        <v>484</v>
      </c>
      <c r="Y36">
        <f>V36-$U$22</f>
        <v>495</v>
      </c>
      <c r="AA36" s="22">
        <v>25903</v>
      </c>
      <c r="AB36" s="6">
        <f>(YEAR(AA36)-(YEAR($P$22)-100))*12+((MONTH(AA36)) - (12-MONTH($P$22)) + 1)</f>
        <v>501</v>
      </c>
      <c r="AC36" t="str">
        <f>O36 &amp; "-" &amp; $AB$1</f>
        <v>Recession of 1969–70-Peak Unemployment Month Number</v>
      </c>
      <c r="AE36" s="19" t="s">
        <v>140</v>
      </c>
      <c r="AF36" t="s">
        <v>134</v>
      </c>
      <c r="AG36" s="19" t="s">
        <v>140</v>
      </c>
      <c r="AH36" t="s">
        <v>134</v>
      </c>
      <c r="AI36" t="str">
        <f>AE36 &amp; "(" &amp; AF36 &amp; ")-" &amp; $AE$1</f>
        <v>Richard Nixon(R)-Recession Start President</v>
      </c>
      <c r="AJ36" t="str">
        <f>AG36 &amp; "(" &amp; AH36 &amp; ")-" &amp; $AG$1</f>
        <v>Richard Nixon(R)-Recession End President</v>
      </c>
      <c r="AK36" s="23">
        <v>0.28000000000000003</v>
      </c>
    </row>
    <row r="37" spans="2:37">
      <c r="C37" s="25" t="s">
        <v>103</v>
      </c>
      <c r="D37" s="25"/>
      <c r="E37" s="9"/>
      <c r="F37" s="9"/>
      <c r="G37" s="10">
        <f>AVERAGE(G3:G35)</f>
        <v>17.454545454545453</v>
      </c>
      <c r="H37" s="10">
        <f>AVERAGE(H3:H35)</f>
        <v>38.727272727272727</v>
      </c>
      <c r="I37" s="10">
        <f t="shared" ref="I37:J37" si="4">AVERAGE(I3:I35)</f>
        <v>56.4375</v>
      </c>
      <c r="J37" s="10">
        <f t="shared" si="4"/>
        <v>56.18181818181818</v>
      </c>
      <c r="O37" s="19"/>
      <c r="P37" s="21">
        <v>25873</v>
      </c>
      <c r="Q37" s="21"/>
      <c r="R37" s="18"/>
      <c r="S37" s="20"/>
      <c r="T37" s="18">
        <v>6.0000000000000001E-3</v>
      </c>
      <c r="AA37" s="22"/>
    </row>
    <row r="38" spans="2:37">
      <c r="C38" s="25" t="s">
        <v>104</v>
      </c>
      <c r="D38" s="25"/>
      <c r="E38" s="9"/>
      <c r="F38" s="9"/>
      <c r="G38" s="10">
        <f>AVERAGE(G3:G18)</f>
        <v>21.5625</v>
      </c>
      <c r="H38" s="10">
        <f t="shared" ref="H38:J38" si="5">AVERAGE(H3:H18)</f>
        <v>26.625</v>
      </c>
      <c r="I38" s="10">
        <f t="shared" si="5"/>
        <v>48.93333333333333</v>
      </c>
      <c r="J38" s="10">
        <f t="shared" si="5"/>
        <v>48.1875</v>
      </c>
      <c r="O38" s="19" t="s">
        <v>120</v>
      </c>
      <c r="P38" s="21">
        <v>26969</v>
      </c>
      <c r="Q38" s="21">
        <v>27454</v>
      </c>
      <c r="R38" s="18">
        <v>0.09</v>
      </c>
      <c r="S38" s="20">
        <v>1975</v>
      </c>
      <c r="T38" s="18">
        <v>0</v>
      </c>
      <c r="U38">
        <v>2087</v>
      </c>
      <c r="V38">
        <v>2103</v>
      </c>
      <c r="X38">
        <f>U38-$U$22</f>
        <v>531</v>
      </c>
      <c r="Y38">
        <f>V38-$U$22</f>
        <v>547</v>
      </c>
      <c r="AA38" s="22">
        <v>27515</v>
      </c>
      <c r="AB38" s="6">
        <f>(YEAR(AA38)-(YEAR($P$22)-100))*12+((MONTH(AA38)) - (12-MONTH($P$22)) + 1)</f>
        <v>554</v>
      </c>
      <c r="AC38" t="str">
        <f>O38 &amp; "-" &amp; $AB$1</f>
        <v>1973–75 recession-Peak Unemployment Month Number</v>
      </c>
      <c r="AE38" s="19" t="s">
        <v>140</v>
      </c>
      <c r="AF38" t="s">
        <v>134</v>
      </c>
      <c r="AG38" s="19" t="s">
        <v>141</v>
      </c>
      <c r="AH38" t="s">
        <v>134</v>
      </c>
      <c r="AI38" t="str">
        <f>AE38 &amp; "(" &amp; AF38 &amp; ")-" &amp; $AE$1</f>
        <v>Richard Nixon(R)-Recession Start President</v>
      </c>
      <c r="AJ38" t="str">
        <f>AG38 &amp; "(" &amp; AH38 &amp; ")-" &amp; $AG$1</f>
        <v>Gerald Ford(R)-Recession End President</v>
      </c>
      <c r="AK38" s="23">
        <v>0.28000000000000003</v>
      </c>
    </row>
    <row r="39" spans="2:37">
      <c r="C39" s="25" t="s">
        <v>105</v>
      </c>
      <c r="D39" s="25"/>
      <c r="E39" s="9"/>
      <c r="F39" s="9"/>
      <c r="G39" s="10">
        <f>AVERAGE(G19:G24)</f>
        <v>18.166666666666668</v>
      </c>
      <c r="H39" s="10">
        <f t="shared" ref="H39:J39" si="6">AVERAGE(H19:H24)</f>
        <v>35</v>
      </c>
      <c r="I39" s="10">
        <f t="shared" si="6"/>
        <v>53</v>
      </c>
      <c r="J39" s="10">
        <f t="shared" si="6"/>
        <v>53.166666666666664</v>
      </c>
      <c r="O39" s="19"/>
      <c r="P39" s="21">
        <v>27454</v>
      </c>
      <c r="Q39" s="21"/>
      <c r="R39" s="18"/>
      <c r="S39" s="20"/>
      <c r="T39" s="18">
        <v>3.2000000000000001E-2</v>
      </c>
      <c r="AA39" s="22"/>
    </row>
    <row r="40" spans="2:37">
      <c r="C40" s="25" t="s">
        <v>106</v>
      </c>
      <c r="D40" s="25"/>
      <c r="E40" s="9"/>
      <c r="F40" s="9"/>
      <c r="G40" s="10">
        <f>AVERAGE(G25:G35)</f>
        <v>11.090909090909092</v>
      </c>
      <c r="H40" s="10">
        <f t="shared" ref="H40:J40" si="7">AVERAGE(H25:H35)</f>
        <v>58.363636363636367</v>
      </c>
      <c r="I40" s="10">
        <f t="shared" si="7"/>
        <v>68.545454545454547</v>
      </c>
      <c r="J40" s="10">
        <f t="shared" si="7"/>
        <v>69.454545454545453</v>
      </c>
      <c r="O40" s="19" t="s">
        <v>121</v>
      </c>
      <c r="P40" s="21">
        <v>29221</v>
      </c>
      <c r="Q40" s="21">
        <v>29403</v>
      </c>
      <c r="R40" s="18">
        <v>7.8E-2</v>
      </c>
      <c r="S40" s="20">
        <v>1980</v>
      </c>
      <c r="T40" s="18">
        <v>0</v>
      </c>
      <c r="U40">
        <v>2161</v>
      </c>
      <c r="V40">
        <v>2167</v>
      </c>
      <c r="X40">
        <f>U40-$U$22</f>
        <v>605</v>
      </c>
      <c r="Y40">
        <f>V40-$U$22</f>
        <v>611</v>
      </c>
      <c r="AA40" s="22">
        <v>29403</v>
      </c>
      <c r="AB40" s="6">
        <f>(YEAR(AA40)-(YEAR($P$22)-100))*12+((MONTH(AA40)) - (12-MONTH($P$22)) + 1)</f>
        <v>616</v>
      </c>
      <c r="AC40" t="str">
        <f>O40 &amp; "-" &amp; $AB$1</f>
        <v>1980 recession-Peak Unemployment Month Number</v>
      </c>
      <c r="AE40" s="19" t="s">
        <v>142</v>
      </c>
      <c r="AF40" t="s">
        <v>136</v>
      </c>
      <c r="AG40" s="19" t="s">
        <v>142</v>
      </c>
      <c r="AH40" t="s">
        <v>136</v>
      </c>
      <c r="AI40" t="str">
        <f>AE40 &amp; "(" &amp; AF40 &amp; ")-" &amp; $AE$1</f>
        <v>Jimmy Carter(D)-Recession Start President</v>
      </c>
      <c r="AJ40" t="str">
        <f>AG40 &amp; "(" &amp; AH40 &amp; ")-" &amp; $AG$1</f>
        <v>Jimmy Carter(D)-Recession End President</v>
      </c>
      <c r="AK40" s="23">
        <v>0.28000000000000003</v>
      </c>
    </row>
    <row r="41" spans="2:37">
      <c r="C41" s="8"/>
      <c r="D41" s="8"/>
      <c r="E41" s="9"/>
      <c r="F41" s="9"/>
      <c r="G41" s="9"/>
      <c r="H41" s="9"/>
      <c r="O41" s="19"/>
      <c r="P41" s="21">
        <v>29403</v>
      </c>
      <c r="Q41" s="21"/>
      <c r="R41" s="18"/>
      <c r="S41" s="20"/>
      <c r="T41" s="18">
        <v>2.1999999999999999E-2</v>
      </c>
      <c r="AA41" s="22"/>
    </row>
    <row r="42" spans="2:37">
      <c r="C42" s="12" t="s">
        <v>101</v>
      </c>
      <c r="D42" s="8"/>
      <c r="E42" s="9"/>
      <c r="F42" s="9"/>
      <c r="G42" s="9"/>
      <c r="H42" s="9"/>
      <c r="O42" s="19" t="s">
        <v>122</v>
      </c>
      <c r="P42" s="21">
        <v>29768</v>
      </c>
      <c r="Q42" s="21">
        <v>30256</v>
      </c>
      <c r="R42" s="18">
        <v>0.108</v>
      </c>
      <c r="S42" s="20">
        <v>1982</v>
      </c>
      <c r="T42" s="18">
        <v>0</v>
      </c>
      <c r="U42">
        <v>2179</v>
      </c>
      <c r="V42">
        <v>2195</v>
      </c>
      <c r="X42">
        <f>U42-$U$22</f>
        <v>623</v>
      </c>
      <c r="Y42">
        <f>V42-$U$22</f>
        <v>639</v>
      </c>
      <c r="AA42" s="22">
        <v>30256</v>
      </c>
      <c r="AB42" s="6">
        <f>(YEAR(AA42)-(YEAR($P$22)-100))*12+((MONTH(AA42)) - (12-MONTH($P$22)) + 1)</f>
        <v>644</v>
      </c>
      <c r="AC42" t="str">
        <f>O42 &amp; "-" &amp; $AB$1</f>
        <v>Early 1980s recession-Peak Unemployment Month Number</v>
      </c>
      <c r="AE42" s="19" t="s">
        <v>143</v>
      </c>
      <c r="AF42" t="s">
        <v>134</v>
      </c>
      <c r="AG42" s="19" t="s">
        <v>143</v>
      </c>
      <c r="AH42" t="s">
        <v>134</v>
      </c>
      <c r="AI42" t="str">
        <f>AE42 &amp; "(" &amp; AF42 &amp; ")-" &amp; $AE$1</f>
        <v>Ronald Reagan(R)-Recession Start President</v>
      </c>
      <c r="AJ42" t="str">
        <f>AG42 &amp; "(" &amp; AH42 &amp; ")-" &amp; $AG$1</f>
        <v>Ronald Reagan(R)-Recession End President</v>
      </c>
      <c r="AK42" s="23">
        <v>0.28000000000000003</v>
      </c>
    </row>
    <row r="43" spans="2:37">
      <c r="C43" s="8"/>
      <c r="D43" s="8"/>
      <c r="E43" s="9"/>
      <c r="F43" s="9"/>
      <c r="G43" s="9"/>
      <c r="H43" s="9"/>
      <c r="O43" s="19"/>
      <c r="P43" s="21">
        <v>30256</v>
      </c>
      <c r="Q43" s="21"/>
      <c r="R43" s="18"/>
      <c r="S43" s="20"/>
      <c r="T43" s="18">
        <v>2.7E-2</v>
      </c>
      <c r="AA43" s="22"/>
    </row>
    <row r="44" spans="2:37">
      <c r="C44" s="8"/>
      <c r="D44" s="8"/>
      <c r="E44" s="9"/>
      <c r="F44" s="9"/>
      <c r="G44" s="9"/>
      <c r="H44" s="9"/>
      <c r="O44" s="19" t="s">
        <v>123</v>
      </c>
      <c r="P44" s="21">
        <v>33055</v>
      </c>
      <c r="Q44" s="21">
        <v>33298</v>
      </c>
      <c r="R44" s="18">
        <v>7.8E-2</v>
      </c>
      <c r="S44" s="20">
        <v>1992</v>
      </c>
      <c r="T44" s="18">
        <v>0</v>
      </c>
      <c r="U44">
        <v>2287</v>
      </c>
      <c r="V44">
        <v>2295</v>
      </c>
      <c r="X44">
        <f>U44-$U$22</f>
        <v>731</v>
      </c>
      <c r="Y44">
        <f>V44-$U$22</f>
        <v>739</v>
      </c>
      <c r="AA44" s="22">
        <v>33756</v>
      </c>
      <c r="AB44" s="6">
        <f>(YEAR(AA44)-(YEAR($P$22)-100))*12+((MONTH(AA44)) - (12-MONTH($P$22)) + 1)</f>
        <v>759</v>
      </c>
      <c r="AC44" t="str">
        <f>O44 &amp; "-" &amp; $AB$1</f>
        <v>Early 1990s recession-Peak Unemployment Month Number</v>
      </c>
      <c r="AE44" s="19" t="s">
        <v>144</v>
      </c>
      <c r="AF44" t="s">
        <v>134</v>
      </c>
      <c r="AG44" s="19" t="s">
        <v>144</v>
      </c>
      <c r="AH44" t="s">
        <v>134</v>
      </c>
      <c r="AI44" t="str">
        <f>AE44 &amp; "(" &amp; AF44 &amp; ")-" &amp; $AE$1</f>
        <v>George H. W. Bush(R)-Recession Start President</v>
      </c>
      <c r="AJ44" t="str">
        <f>AG44 &amp; "(" &amp; AH44 &amp; ")-" &amp; $AG$1</f>
        <v>George H. W. Bush(R)-Recession End President</v>
      </c>
      <c r="AK44" s="23">
        <v>0.28000000000000003</v>
      </c>
    </row>
    <row r="45" spans="2:37">
      <c r="D45" s="8"/>
      <c r="E45" s="9"/>
      <c r="F45" s="9"/>
      <c r="G45" s="9"/>
      <c r="H45" s="9"/>
      <c r="O45" s="19"/>
      <c r="P45" s="21">
        <v>33298</v>
      </c>
      <c r="Q45" s="21"/>
      <c r="R45" s="18"/>
      <c r="S45" s="20"/>
      <c r="T45" s="18">
        <v>1.4E-2</v>
      </c>
      <c r="AA45" s="22"/>
    </row>
    <row r="46" spans="2:37">
      <c r="C46" s="8"/>
      <c r="D46" s="8"/>
      <c r="E46" s="9"/>
      <c r="F46" s="9"/>
      <c r="G46" s="9"/>
      <c r="H46" s="9"/>
      <c r="O46" s="19" t="s">
        <v>124</v>
      </c>
      <c r="P46" s="21">
        <v>36951</v>
      </c>
      <c r="Q46" s="21">
        <v>37196</v>
      </c>
      <c r="R46" s="18">
        <v>6.3E-2</v>
      </c>
      <c r="S46" s="20">
        <v>2003</v>
      </c>
      <c r="T46" s="18">
        <v>0</v>
      </c>
      <c r="U46">
        <v>2415</v>
      </c>
      <c r="V46">
        <v>2423</v>
      </c>
      <c r="X46">
        <f>U46-$U$22</f>
        <v>859</v>
      </c>
      <c r="Y46">
        <f>V46-$U$22</f>
        <v>867</v>
      </c>
      <c r="AA46" s="22">
        <v>37773</v>
      </c>
      <c r="AB46" s="6">
        <f>(YEAR(AA46)-(YEAR($P$22)-100))*12+((MONTH(AA46)) - (12-MONTH($P$22)) + 1)</f>
        <v>891</v>
      </c>
      <c r="AC46" t="str">
        <f>O46 &amp; "-" &amp; $AB$1</f>
        <v>Early 2000s recession-Peak Unemployment Month Number</v>
      </c>
      <c r="AE46" s="19" t="s">
        <v>145</v>
      </c>
      <c r="AF46" t="s">
        <v>134</v>
      </c>
      <c r="AG46" s="19" t="s">
        <v>145</v>
      </c>
      <c r="AH46" t="s">
        <v>134</v>
      </c>
      <c r="AI46" t="str">
        <f>AE46 &amp; "(" &amp; AF46 &amp; ")-" &amp; $AE$1</f>
        <v>George W. Bush(R)-Recession Start President</v>
      </c>
      <c r="AJ46" t="str">
        <f>AG46 &amp; "(" &amp; AH46 &amp; ")-" &amp; $AG$1</f>
        <v>George W. Bush(R)-Recession End President</v>
      </c>
      <c r="AK46" s="23">
        <v>0.28000000000000003</v>
      </c>
    </row>
    <row r="47" spans="2:37">
      <c r="C47" s="8"/>
      <c r="D47" s="8"/>
      <c r="E47" s="9"/>
      <c r="F47" s="9"/>
      <c r="G47" s="9"/>
      <c r="H47" s="9"/>
      <c r="O47" s="19"/>
      <c r="P47" s="21">
        <v>37196</v>
      </c>
      <c r="Q47" s="21"/>
      <c r="R47" s="18"/>
      <c r="S47" s="20"/>
      <c r="T47" s="18">
        <v>3.0000000000000001E-3</v>
      </c>
      <c r="AA47" s="22"/>
    </row>
    <row r="48" spans="2:37">
      <c r="C48" s="8"/>
      <c r="D48" s="8"/>
      <c r="E48" s="9"/>
      <c r="F48" s="9"/>
      <c r="G48" s="9"/>
      <c r="H48" s="9"/>
      <c r="O48" s="19" t="s">
        <v>125</v>
      </c>
      <c r="P48" s="21">
        <v>39417</v>
      </c>
      <c r="Q48" s="21">
        <v>39965</v>
      </c>
      <c r="R48" s="18">
        <v>0.1</v>
      </c>
      <c r="S48" s="20">
        <v>2009</v>
      </c>
      <c r="T48" s="18">
        <v>0</v>
      </c>
      <c r="U48">
        <v>2496</v>
      </c>
      <c r="V48">
        <v>2514</v>
      </c>
      <c r="X48">
        <f>U48-$U$22</f>
        <v>940</v>
      </c>
      <c r="Y48">
        <f>V48-$U$22</f>
        <v>958</v>
      </c>
      <c r="AA48" s="22">
        <v>40087</v>
      </c>
      <c r="AB48" s="6">
        <f>(YEAR(AA48)-(YEAR($P$22)-100))*12+((MONTH(AA48)) - (12-MONTH($P$22)) + 1)</f>
        <v>967</v>
      </c>
      <c r="AC48" t="str">
        <f>O48 &amp; "-" &amp; $AB$1</f>
        <v>Late-2000s recession-Peak Unemployment Month Number</v>
      </c>
      <c r="AE48" s="19" t="s">
        <v>145</v>
      </c>
      <c r="AF48" t="s">
        <v>134</v>
      </c>
      <c r="AG48" s="19" t="s">
        <v>146</v>
      </c>
      <c r="AH48" t="s">
        <v>136</v>
      </c>
      <c r="AI48" t="str">
        <f>AE48 &amp; "(" &amp; AF48 &amp; ")-" &amp; $AE$1</f>
        <v>George W. Bush(R)-Recession Start President</v>
      </c>
      <c r="AJ48" t="str">
        <f>AG48 &amp; "(" &amp; AH48 &amp; ")-" &amp; $AG$1</f>
        <v>Barack Obama(D)-Recession End President</v>
      </c>
      <c r="AK48" s="23">
        <v>0.28000000000000003</v>
      </c>
    </row>
    <row r="49" spans="3:22">
      <c r="C49" s="8"/>
      <c r="D49" s="8"/>
      <c r="E49" s="9"/>
      <c r="F49" s="9"/>
      <c r="G49" s="9"/>
      <c r="H49" s="9"/>
      <c r="P49" s="21">
        <v>39965</v>
      </c>
      <c r="T49" s="18">
        <v>5.0999999999999997E-2</v>
      </c>
    </row>
    <row r="50" spans="3:22">
      <c r="C50" s="8"/>
      <c r="D50" s="8"/>
      <c r="E50" s="9"/>
      <c r="F50" s="9"/>
      <c r="G50" s="9"/>
      <c r="H50" s="9"/>
    </row>
    <row r="51" spans="3:22">
      <c r="C51" s="8"/>
      <c r="D51" s="8"/>
      <c r="E51" s="9"/>
      <c r="F51" s="9"/>
      <c r="G51" s="9"/>
      <c r="H51" s="9"/>
      <c r="U51">
        <v>0</v>
      </c>
      <c r="V51" s="24">
        <v>1929</v>
      </c>
    </row>
    <row r="52" spans="3:22">
      <c r="C52" s="8"/>
      <c r="D52" s="8"/>
      <c r="E52" s="9"/>
      <c r="F52" s="9"/>
      <c r="G52" s="9"/>
      <c r="H52" s="9"/>
      <c r="P52" s="21"/>
      <c r="U52">
        <v>200</v>
      </c>
      <c r="V52" s="24">
        <f t="shared" ref="V52:V57" si="8">((YEAR($P$22) - 100) + TRUNC(U52/12))</f>
        <v>1945</v>
      </c>
    </row>
    <row r="53" spans="3:22">
      <c r="C53" s="8"/>
      <c r="D53" s="8"/>
      <c r="E53" s="9"/>
      <c r="F53" s="9"/>
      <c r="G53" s="9"/>
      <c r="H53" s="9"/>
      <c r="P53" s="21"/>
      <c r="U53">
        <v>400</v>
      </c>
      <c r="V53" s="24">
        <f t="shared" si="8"/>
        <v>1962</v>
      </c>
    </row>
    <row r="54" spans="3:22">
      <c r="C54" s="8"/>
      <c r="D54" s="8"/>
      <c r="E54" s="9"/>
      <c r="F54" s="9"/>
      <c r="G54" s="9"/>
      <c r="H54" s="9"/>
      <c r="U54">
        <v>600</v>
      </c>
      <c r="V54" s="24">
        <f t="shared" si="8"/>
        <v>1979</v>
      </c>
    </row>
    <row r="55" spans="3:22">
      <c r="C55" s="25"/>
      <c r="D55" s="25"/>
      <c r="E55" s="16"/>
      <c r="F55" s="16"/>
      <c r="G55" s="16"/>
      <c r="H55" s="16"/>
      <c r="U55">
        <v>800</v>
      </c>
      <c r="V55" s="24">
        <f t="shared" si="8"/>
        <v>1995</v>
      </c>
    </row>
    <row r="56" spans="3:22">
      <c r="C56" s="25"/>
      <c r="D56" s="25"/>
      <c r="E56" s="16"/>
      <c r="F56" s="16"/>
      <c r="G56" s="16"/>
      <c r="H56" s="16"/>
      <c r="U56">
        <v>1000</v>
      </c>
      <c r="V56" s="24">
        <f t="shared" si="8"/>
        <v>2012</v>
      </c>
    </row>
    <row r="57" spans="3:22">
      <c r="C57" s="25"/>
      <c r="D57" s="25"/>
      <c r="E57" s="16"/>
      <c r="F57" s="16"/>
      <c r="G57" s="16"/>
      <c r="H57" s="16"/>
      <c r="U57">
        <v>1200</v>
      </c>
      <c r="V57" s="24">
        <f t="shared" si="8"/>
        <v>2029</v>
      </c>
    </row>
    <row r="58" spans="3:22">
      <c r="C58" s="25"/>
      <c r="D58" s="25"/>
      <c r="E58" s="16"/>
      <c r="F58" s="16"/>
      <c r="G58" s="16"/>
      <c r="H58" s="16"/>
    </row>
    <row r="59" spans="3:22">
      <c r="C59" s="25"/>
      <c r="D59" s="25"/>
    </row>
    <row r="60" spans="3:22" ht="49.5" customHeight="1">
      <c r="C60" s="8"/>
      <c r="D60" s="8"/>
      <c r="E60" s="9"/>
      <c r="F60" s="9"/>
      <c r="G60" s="9"/>
      <c r="H60" s="9"/>
      <c r="O60" s="29" t="s">
        <v>108</v>
      </c>
      <c r="P60" s="30" t="s">
        <v>148</v>
      </c>
      <c r="Q60" s="30" t="s">
        <v>149</v>
      </c>
      <c r="R60" s="30" t="s">
        <v>109</v>
      </c>
      <c r="S60" s="30" t="s">
        <v>110</v>
      </c>
      <c r="T60" s="30" t="s">
        <v>111</v>
      </c>
      <c r="U60" s="30" t="s">
        <v>147</v>
      </c>
    </row>
    <row r="61" spans="3:22">
      <c r="C61" s="8"/>
      <c r="D61" s="8"/>
      <c r="E61" s="9"/>
      <c r="F61" s="9"/>
      <c r="G61" s="9"/>
      <c r="H61" s="9"/>
      <c r="O61" s="31" t="s">
        <v>113</v>
      </c>
      <c r="P61" s="32">
        <v>47331</v>
      </c>
      <c r="Q61" s="32">
        <v>12114</v>
      </c>
      <c r="R61" s="33">
        <v>0.249</v>
      </c>
      <c r="S61" s="32">
        <v>12114</v>
      </c>
      <c r="T61" s="33">
        <v>0.26700000000000002</v>
      </c>
      <c r="U61" s="34">
        <f>(YEAR(S61)-YEAR(Q61))*12+((MONTH(S61)) - MONTH(Q61) )</f>
        <v>0</v>
      </c>
    </row>
    <row r="62" spans="3:22">
      <c r="C62" s="8"/>
      <c r="D62" s="8"/>
      <c r="E62" s="9"/>
      <c r="F62" s="9"/>
      <c r="G62" s="9"/>
      <c r="H62" s="9"/>
      <c r="O62" s="31" t="s">
        <v>112</v>
      </c>
      <c r="P62" s="32">
        <v>13636</v>
      </c>
      <c r="Q62" s="32">
        <v>14032</v>
      </c>
      <c r="R62" s="33">
        <v>0.19</v>
      </c>
      <c r="S62" s="32">
        <v>14032</v>
      </c>
      <c r="T62" s="33">
        <v>0.182</v>
      </c>
      <c r="U62" s="34">
        <f>(YEAR(S62)-YEAR(Q62))*12+((MONTH(S62)) - MONTH(Q62) )</f>
        <v>0</v>
      </c>
    </row>
    <row r="63" spans="3:22">
      <c r="C63" s="8"/>
      <c r="D63" s="8"/>
      <c r="E63" s="9"/>
      <c r="F63" s="9"/>
      <c r="G63" s="9"/>
      <c r="H63" s="9"/>
      <c r="O63" s="31" t="s">
        <v>114</v>
      </c>
      <c r="P63" s="32">
        <v>16469</v>
      </c>
      <c r="Q63" s="32">
        <v>16711</v>
      </c>
      <c r="R63" s="33">
        <v>5.1999999999999998E-2</v>
      </c>
      <c r="S63" s="32">
        <v>16803</v>
      </c>
      <c r="T63" s="33">
        <v>0.127</v>
      </c>
      <c r="U63" s="34">
        <f>(YEAR(S63)-YEAR(Q63))*12+((MONTH(S63)) - MONTH(Q63) )</f>
        <v>3</v>
      </c>
    </row>
    <row r="64" spans="3:22">
      <c r="C64" s="8"/>
      <c r="D64" s="8"/>
      <c r="E64" s="9"/>
      <c r="F64" s="9"/>
      <c r="G64" s="9"/>
      <c r="H64" s="9"/>
      <c r="O64" s="31" t="s">
        <v>115</v>
      </c>
      <c r="P64" s="32">
        <v>17838</v>
      </c>
      <c r="Q64" s="32">
        <v>18172</v>
      </c>
      <c r="R64" s="33">
        <v>7.9000000000000001E-2</v>
      </c>
      <c r="S64" s="32">
        <v>18172</v>
      </c>
      <c r="T64" s="33">
        <v>1.7000000000000001E-2</v>
      </c>
      <c r="U64" s="34">
        <f t="shared" ref="U64:U74" si="9">(YEAR(S64)-YEAR(Q64))*12+((MONTH(S64)) - MONTH(Q64) )</f>
        <v>0</v>
      </c>
    </row>
    <row r="65" spans="3:21">
      <c r="C65" s="8"/>
      <c r="D65" s="8"/>
      <c r="E65" s="9"/>
      <c r="F65" s="9"/>
      <c r="G65" s="9"/>
      <c r="H65" s="9"/>
      <c r="O65" s="31" t="s">
        <v>116</v>
      </c>
      <c r="P65" s="32">
        <v>19541</v>
      </c>
      <c r="Q65" s="32">
        <v>19845</v>
      </c>
      <c r="R65" s="33">
        <v>6.0999999999999999E-2</v>
      </c>
      <c r="S65" s="32">
        <v>19968</v>
      </c>
      <c r="T65" s="33">
        <v>2.5999999999999999E-2</v>
      </c>
      <c r="U65" s="34">
        <f t="shared" si="9"/>
        <v>4</v>
      </c>
    </row>
    <row r="66" spans="3:21">
      <c r="C66" s="8"/>
      <c r="D66" s="8"/>
      <c r="E66" s="9"/>
      <c r="F66" s="9"/>
      <c r="G66" s="9"/>
      <c r="H66" s="9"/>
      <c r="O66" s="31" t="s">
        <v>117</v>
      </c>
      <c r="P66" s="32">
        <v>21033</v>
      </c>
      <c r="Q66" s="32">
        <v>21276</v>
      </c>
      <c r="R66" s="33">
        <v>7.4999999999999997E-2</v>
      </c>
      <c r="S66" s="32">
        <v>21367</v>
      </c>
      <c r="T66" s="33">
        <v>3.6999999999999998E-2</v>
      </c>
      <c r="U66" s="34">
        <f t="shared" si="9"/>
        <v>3</v>
      </c>
    </row>
    <row r="67" spans="3:21">
      <c r="C67" s="8"/>
      <c r="D67" s="8"/>
      <c r="E67" s="9"/>
      <c r="F67" s="9"/>
      <c r="G67" s="9"/>
      <c r="H67" s="9"/>
      <c r="O67" s="31" t="s">
        <v>118</v>
      </c>
      <c r="P67" s="32">
        <v>22007</v>
      </c>
      <c r="Q67" s="32">
        <v>22313</v>
      </c>
      <c r="R67" s="33">
        <v>7.0999999999999994E-2</v>
      </c>
      <c r="S67" s="32">
        <v>22402</v>
      </c>
      <c r="T67" s="33">
        <v>1.6E-2</v>
      </c>
      <c r="U67" s="34">
        <f t="shared" si="9"/>
        <v>3</v>
      </c>
    </row>
    <row r="68" spans="3:21">
      <c r="C68" s="8"/>
      <c r="D68" s="8"/>
      <c r="E68" s="9"/>
      <c r="F68" s="9"/>
      <c r="G68" s="9"/>
      <c r="H68" s="9"/>
      <c r="O68" s="31" t="s">
        <v>119</v>
      </c>
      <c r="P68" s="32">
        <v>25538</v>
      </c>
      <c r="Q68" s="32">
        <v>25873</v>
      </c>
      <c r="R68" s="33">
        <v>6.0999999999999999E-2</v>
      </c>
      <c r="S68" s="32">
        <v>25903</v>
      </c>
      <c r="T68" s="33">
        <v>6.0000000000000001E-3</v>
      </c>
      <c r="U68" s="34">
        <f t="shared" si="9"/>
        <v>1</v>
      </c>
    </row>
    <row r="69" spans="3:21">
      <c r="C69" s="8"/>
      <c r="D69" s="8"/>
      <c r="E69" s="9"/>
      <c r="F69" s="9"/>
      <c r="G69" s="9"/>
      <c r="H69" s="9"/>
      <c r="O69" s="31" t="s">
        <v>120</v>
      </c>
      <c r="P69" s="32">
        <v>26969</v>
      </c>
      <c r="Q69" s="32">
        <v>27454</v>
      </c>
      <c r="R69" s="33">
        <v>0.09</v>
      </c>
      <c r="S69" s="32">
        <v>27515</v>
      </c>
      <c r="T69" s="33">
        <v>3.2000000000000001E-2</v>
      </c>
      <c r="U69" s="34">
        <f t="shared" si="9"/>
        <v>2</v>
      </c>
    </row>
    <row r="70" spans="3:21">
      <c r="C70" s="8"/>
      <c r="D70" s="8"/>
      <c r="E70" s="9"/>
      <c r="F70" s="9"/>
      <c r="G70" s="9"/>
      <c r="H70" s="9"/>
      <c r="O70" s="31" t="s">
        <v>121</v>
      </c>
      <c r="P70" s="32">
        <v>29221</v>
      </c>
      <c r="Q70" s="32">
        <v>29403</v>
      </c>
      <c r="R70" s="33">
        <v>7.8E-2</v>
      </c>
      <c r="S70" s="32">
        <v>29403</v>
      </c>
      <c r="T70" s="33">
        <v>2.1999999999999999E-2</v>
      </c>
      <c r="U70" s="34">
        <f t="shared" si="9"/>
        <v>0</v>
      </c>
    </row>
    <row r="71" spans="3:21">
      <c r="C71" s="8"/>
      <c r="D71" s="8"/>
      <c r="E71" s="9"/>
      <c r="F71" s="9"/>
      <c r="G71" s="9"/>
      <c r="H71" s="9"/>
      <c r="O71" s="31" t="s">
        <v>122</v>
      </c>
      <c r="P71" s="32">
        <v>29768</v>
      </c>
      <c r="Q71" s="32">
        <v>30256</v>
      </c>
      <c r="R71" s="33">
        <v>0.108</v>
      </c>
      <c r="S71" s="32">
        <v>30256</v>
      </c>
      <c r="T71" s="33">
        <v>2.7E-2</v>
      </c>
      <c r="U71" s="34">
        <f t="shared" si="9"/>
        <v>0</v>
      </c>
    </row>
    <row r="72" spans="3:21">
      <c r="C72" s="8"/>
      <c r="D72" s="8"/>
      <c r="E72" s="9"/>
      <c r="F72" s="9"/>
      <c r="G72" s="9"/>
      <c r="H72" s="9"/>
      <c r="O72" s="31" t="s">
        <v>123</v>
      </c>
      <c r="P72" s="32">
        <v>33055</v>
      </c>
      <c r="Q72" s="32">
        <v>33298</v>
      </c>
      <c r="R72" s="33">
        <v>7.8E-2</v>
      </c>
      <c r="S72" s="32">
        <v>33756</v>
      </c>
      <c r="T72" s="33">
        <v>1.4E-2</v>
      </c>
      <c r="U72" s="34">
        <f t="shared" si="9"/>
        <v>15</v>
      </c>
    </row>
    <row r="73" spans="3:21">
      <c r="O73" s="31" t="s">
        <v>124</v>
      </c>
      <c r="P73" s="32">
        <v>36951</v>
      </c>
      <c r="Q73" s="32">
        <v>37196</v>
      </c>
      <c r="R73" s="33">
        <v>6.3E-2</v>
      </c>
      <c r="S73" s="32">
        <v>37773</v>
      </c>
      <c r="T73" s="33">
        <v>3.0000000000000001E-3</v>
      </c>
      <c r="U73" s="34">
        <f t="shared" si="9"/>
        <v>19</v>
      </c>
    </row>
    <row r="74" spans="3:21">
      <c r="O74" s="31" t="s">
        <v>125</v>
      </c>
      <c r="P74" s="32">
        <v>39417</v>
      </c>
      <c r="Q74" s="32">
        <v>39965</v>
      </c>
      <c r="R74" s="33">
        <v>0.1</v>
      </c>
      <c r="S74" s="32">
        <v>40087</v>
      </c>
      <c r="T74" s="33">
        <v>5.0999999999999997E-2</v>
      </c>
      <c r="U74" s="34">
        <f t="shared" si="9"/>
        <v>4</v>
      </c>
    </row>
    <row r="75" spans="3:21">
      <c r="P75" s="28"/>
      <c r="Q75" s="28"/>
    </row>
    <row r="76" spans="3:21">
      <c r="P76" s="28"/>
      <c r="Q76" s="28"/>
    </row>
    <row r="77" spans="3:21">
      <c r="P77" s="28"/>
      <c r="Q77" s="28"/>
    </row>
    <row r="78" spans="3:21">
      <c r="P78" s="28"/>
      <c r="Q78" s="28"/>
    </row>
    <row r="79" spans="3:21">
      <c r="P79" s="28"/>
      <c r="Q79" s="28"/>
    </row>
    <row r="80" spans="3:21">
      <c r="P80" s="28"/>
      <c r="Q80" s="28"/>
    </row>
    <row r="81" spans="16:17">
      <c r="P81" s="28"/>
      <c r="Q81" s="28"/>
    </row>
    <row r="82" spans="16:17">
      <c r="P82" s="28"/>
      <c r="Q82" s="28"/>
    </row>
    <row r="83" spans="16:17">
      <c r="P83" s="28"/>
      <c r="Q83" s="28"/>
    </row>
    <row r="84" spans="16:17">
      <c r="P84" s="28"/>
      <c r="Q84" s="28"/>
    </row>
    <row r="85" spans="16:17">
      <c r="P85" s="28"/>
      <c r="Q85" s="28"/>
    </row>
    <row r="86" spans="16:17">
      <c r="P86" s="28"/>
      <c r="Q86" s="28"/>
    </row>
    <row r="87" spans="16:17">
      <c r="P87" s="28"/>
      <c r="Q87" s="28"/>
    </row>
    <row r="88" spans="16:17">
      <c r="P88" s="28"/>
      <c r="Q88" s="28"/>
    </row>
    <row r="89" spans="16:17">
      <c r="P89" s="28"/>
      <c r="Q89" s="28"/>
    </row>
    <row r="90" spans="16:17">
      <c r="P90" s="28"/>
      <c r="Q90" s="28"/>
    </row>
    <row r="91" spans="16:17">
      <c r="P91" s="28"/>
      <c r="Q91" s="28"/>
    </row>
    <row r="92" spans="16:17">
      <c r="P92" s="28"/>
      <c r="Q92" s="28"/>
    </row>
    <row r="93" spans="16:17">
      <c r="P93" s="28"/>
      <c r="Q93" s="28"/>
    </row>
    <row r="94" spans="16:17">
      <c r="P94" s="28"/>
      <c r="Q94" s="28"/>
    </row>
  </sheetData>
  <mergeCells count="9">
    <mergeCell ref="C57:D57"/>
    <mergeCell ref="C58:D58"/>
    <mergeCell ref="C59:D59"/>
    <mergeCell ref="C40:D40"/>
    <mergeCell ref="C37:D37"/>
    <mergeCell ref="C38:D38"/>
    <mergeCell ref="C39:D39"/>
    <mergeCell ref="C55:D55"/>
    <mergeCell ref="C56:D56"/>
  </mergeCells>
  <hyperlinks>
    <hyperlink ref="B23" r:id="rId1" tooltip="Recession of 1937" display="http://en.wikipedia.org/wiki/Recession_of_1937"/>
    <hyperlink ref="B22" r:id="rId2" tooltip="Great Depression" display="http://en.wikipedia.org/wiki/Great_Depression"/>
    <hyperlink ref="B25" r:id="rId3" tooltip="Recession of 1949" display="http://en.wikipedia.org/wiki/Recession_of_1949"/>
    <hyperlink ref="B26" r:id="rId4" tooltip="Recession of 1953" display="http://en.wikipedia.org/wiki/Recession_of_1953"/>
    <hyperlink ref="B27" r:id="rId5" tooltip="Recession of 1958" display="http://en.wikipedia.org/wiki/Recession_of_1958"/>
    <hyperlink ref="B28" r:id="rId6" tooltip="Recession of 1960–61" display="http://en.wikipedia.org/wiki/Recession_of_1960%E2%80%9361"/>
    <hyperlink ref="B29" r:id="rId7" tooltip="Recession of 1969–70" display="http://en.wikipedia.org/wiki/Recession_of_1969%E2%80%9370"/>
    <hyperlink ref="B30" r:id="rId8" tooltip="1973–75 recession" display="http://en.wikipedia.org/wiki/1973%E2%80%9375_recession"/>
    <hyperlink ref="B31" r:id="rId9" tooltip="Early 1980s recession" display="http://en.wikipedia.org/wiki/Early_1980s_recession"/>
    <hyperlink ref="B32" r:id="rId10" tooltip="Early 1980s recession" display="http://en.wikipedia.org/wiki/Early_1980s_recession"/>
    <hyperlink ref="B33" r:id="rId11" tooltip="Early 1990s recession" display="http://en.wikipedia.org/wiki/Early_1990s_recession"/>
    <hyperlink ref="B34" r:id="rId12" tooltip="Early 2000s recession" display="http://en.wikipedia.org/wiki/Early_2000s_recession"/>
    <hyperlink ref="B35" r:id="rId13" tooltip="Late-2000s recession" display="http://en.wikipedia.org/wiki/Late-2000s_recession"/>
    <hyperlink ref="O24" r:id="rId14" tooltip="Recession of 1937" display="http://en.wikipedia.org/wiki/Recession_of_1937"/>
    <hyperlink ref="O22" r:id="rId15" tooltip="Great Depression" display="http://en.wikipedia.org/wiki/Great_Depression"/>
    <hyperlink ref="O28" r:id="rId16" tooltip="Recession of 1949" display="http://en.wikipedia.org/wiki/Recession_of_1949"/>
    <hyperlink ref="O30" r:id="rId17" tooltip="Recession of 1953" display="http://en.wikipedia.org/wiki/Recession_of_1953"/>
    <hyperlink ref="O32" r:id="rId18" tooltip="Recession of 1958" display="http://en.wikipedia.org/wiki/Recession_of_1958"/>
    <hyperlink ref="O34" r:id="rId19" tooltip="Recession of 1960–61" display="http://en.wikipedia.org/wiki/Recession_of_1960%E2%80%9361"/>
    <hyperlink ref="O36" r:id="rId20" tooltip="Recession of 1969–70" display="http://en.wikipedia.org/wiki/Recession_of_1969%E2%80%9370"/>
    <hyperlink ref="O38" r:id="rId21" tooltip="1973–75 recession" display="http://en.wikipedia.org/wiki/1973%E2%80%9375_recession"/>
    <hyperlink ref="O40" r:id="rId22" tooltip="Early 1980s recession" display="http://en.wikipedia.org/wiki/Early_1980s_recession"/>
    <hyperlink ref="O42" r:id="rId23" tooltip="Early 1980s recession" display="http://en.wikipedia.org/wiki/Early_1980s_recession"/>
    <hyperlink ref="O44" r:id="rId24" tooltip="Early 1990s recession" display="http://en.wikipedia.org/wiki/Early_1990s_recession"/>
    <hyperlink ref="O46" r:id="rId25" tooltip="Early 2000s recession" display="http://en.wikipedia.org/wiki/Early_2000s_recession"/>
    <hyperlink ref="O48" r:id="rId26" tooltip="Late-2000s recession" display="http://en.wikipedia.org/wiki/Late-2000s_recession"/>
    <hyperlink ref="AE22" r:id="rId27" tooltip="Herbert Hoover" display="http://en.wikipedia.org/wiki/Herbert_Hoover"/>
    <hyperlink ref="AG22" r:id="rId28" tooltip="Franklin D. Roosevelt" display="http://en.wikipedia.org/wiki/Franklin_D._Roosevelt"/>
    <hyperlink ref="AE24" r:id="rId29" tooltip="Franklin D. Roosevelt" display="http://en.wikipedia.org/wiki/Franklin_D._Roosevelt"/>
    <hyperlink ref="AG24" r:id="rId30" tooltip="Franklin D. Roosevelt" display="http://en.wikipedia.org/wiki/Franklin_D._Roosevelt"/>
    <hyperlink ref="AE26" r:id="rId31" tooltip="Harry S. Truman" display="http://en.wikipedia.org/wiki/Harry_S._Truman"/>
    <hyperlink ref="AG26" r:id="rId32" tooltip="Harry S. Truman" display="http://en.wikipedia.org/wiki/Harry_S._Truman"/>
    <hyperlink ref="AE28" r:id="rId33" tooltip="Harry S. Truman" display="http://en.wikipedia.org/wiki/Harry_S._Truman"/>
    <hyperlink ref="AG28" r:id="rId34" tooltip="Harry S. Truman" display="http://en.wikipedia.org/wiki/Harry_S._Truman"/>
    <hyperlink ref="AE30" r:id="rId35" tooltip="Dwight D. Eisenhower" display="http://en.wikipedia.org/wiki/Dwight_D._Eisenhower"/>
    <hyperlink ref="AG30" r:id="rId36" tooltip="Dwight D. Eisenhower" display="http://en.wikipedia.org/wiki/Dwight_D._Eisenhower"/>
    <hyperlink ref="AE32" r:id="rId37" tooltip="Dwight D. Eisenhower" display="http://en.wikipedia.org/wiki/Dwight_D._Eisenhower"/>
    <hyperlink ref="AG32" r:id="rId38" tooltip="Dwight D. Eisenhower" display="http://en.wikipedia.org/wiki/Dwight_D._Eisenhower"/>
    <hyperlink ref="AE34" r:id="rId39" tooltip="Dwight D. Eisenhower" display="http://en.wikipedia.org/wiki/Dwight_D._Eisenhower"/>
    <hyperlink ref="AG34" r:id="rId40" tooltip="John F. Kennedy" display="http://en.wikipedia.org/wiki/John_F._Kennedy"/>
    <hyperlink ref="AE36" r:id="rId41" tooltip="Richard Nixon" display="http://en.wikipedia.org/wiki/Richard_Nixon"/>
    <hyperlink ref="AG36" r:id="rId42" tooltip="Richard Nixon" display="http://en.wikipedia.org/wiki/Richard_Nixon"/>
    <hyperlink ref="AG38" r:id="rId43" tooltip="Gerald Ford" display="http://en.wikipedia.org/wiki/Gerald_Ford"/>
    <hyperlink ref="AE38" r:id="rId44" tooltip="Richard Nixon" display="http://en.wikipedia.org/wiki/Richard_Nixon"/>
    <hyperlink ref="AE40" r:id="rId45" tooltip="Jimmy Carter" display="http://en.wikipedia.org/wiki/Jimmy_Carter"/>
    <hyperlink ref="AG40" r:id="rId46" tooltip="Jimmy Carter" display="http://en.wikipedia.org/wiki/Jimmy_Carter"/>
    <hyperlink ref="AE42" r:id="rId47" tooltip="Ronald Reagan" display="http://en.wikipedia.org/wiki/Ronald_Reagan"/>
    <hyperlink ref="AG42" r:id="rId48" tooltip="Ronald Reagan" display="http://en.wikipedia.org/wiki/Ronald_Reagan"/>
    <hyperlink ref="AE44" r:id="rId49" tooltip="George H. W. Bush" display="http://en.wikipedia.org/wiki/George_H._W._Bush"/>
    <hyperlink ref="AG44" r:id="rId50" tooltip="George H. W. Bush" display="http://en.wikipedia.org/wiki/George_H._W._Bush"/>
    <hyperlink ref="AE46" r:id="rId51" tooltip="George W. Bush" display="http://en.wikipedia.org/wiki/George_W._Bush"/>
    <hyperlink ref="AG46" r:id="rId52" tooltip="George W. Bush" display="http://en.wikipedia.org/wiki/George_W._Bush"/>
    <hyperlink ref="AE48" r:id="rId53" tooltip="George W. Bush" display="http://en.wikipedia.org/wiki/George_W._Bush"/>
    <hyperlink ref="AG48" r:id="rId54" tooltip="Barack Obama" display="http://en.wikipedia.org/wiki/Barack_Obama"/>
  </hyperlinks>
  <pageMargins left="0.7" right="0.7" top="0.75" bottom="0.75" header="0.3" footer="0.3"/>
  <pageSetup orientation="portrait" r:id="rId55"/>
  <drawing r:id="rId56"/>
</worksheet>
</file>

<file path=xl/worksheets/sheet2.xml><?xml version="1.0" encoding="utf-8"?>
<worksheet xmlns="http://schemas.openxmlformats.org/spreadsheetml/2006/main" xmlns:r="http://schemas.openxmlformats.org/officeDocument/2006/relationships">
  <dimension ref="C4:S55"/>
  <sheetViews>
    <sheetView workbookViewId="0">
      <selection activeCell="D28" sqref="D28"/>
    </sheetView>
  </sheetViews>
  <sheetFormatPr defaultRowHeight="15.75"/>
  <cols>
    <col min="3" max="3" width="14.5" customWidth="1"/>
    <col min="4" max="4" width="17.5" customWidth="1"/>
  </cols>
  <sheetData>
    <row r="4" spans="3:19" ht="25.5">
      <c r="C4" s="1" t="s">
        <v>0</v>
      </c>
      <c r="D4" s="1" t="s">
        <v>1</v>
      </c>
      <c r="E4" s="1" t="s">
        <v>2</v>
      </c>
      <c r="F4" s="1" t="s">
        <v>3</v>
      </c>
      <c r="G4" s="26" t="s">
        <v>4</v>
      </c>
      <c r="H4" s="26"/>
    </row>
    <row r="5" spans="3:19" ht="28.5">
      <c r="C5" s="27" t="s">
        <v>5</v>
      </c>
      <c r="D5" s="27"/>
      <c r="E5" s="2" t="s">
        <v>7</v>
      </c>
      <c r="F5" s="2" t="s">
        <v>9</v>
      </c>
      <c r="G5" s="2" t="s">
        <v>11</v>
      </c>
      <c r="H5" s="2" t="s">
        <v>13</v>
      </c>
    </row>
    <row r="6" spans="3:19">
      <c r="C6" s="27" t="s">
        <v>6</v>
      </c>
      <c r="D6" s="27"/>
      <c r="E6" s="2" t="s">
        <v>8</v>
      </c>
      <c r="F6" s="2" t="s">
        <v>8</v>
      </c>
      <c r="G6" s="2" t="s">
        <v>12</v>
      </c>
      <c r="H6" s="2" t="s">
        <v>12</v>
      </c>
    </row>
    <row r="7" spans="3:19">
      <c r="C7" s="27"/>
      <c r="D7" s="27"/>
      <c r="E7" s="2" t="s">
        <v>1</v>
      </c>
      <c r="F7" s="2" t="s">
        <v>10</v>
      </c>
      <c r="G7" s="2" t="s">
        <v>1</v>
      </c>
      <c r="H7" s="2" t="s">
        <v>0</v>
      </c>
    </row>
    <row r="8" spans="3:19">
      <c r="C8" s="3"/>
      <c r="D8" s="4" t="s">
        <v>46</v>
      </c>
      <c r="E8" s="5" t="s">
        <v>80</v>
      </c>
      <c r="F8" s="5" t="s">
        <v>80</v>
      </c>
      <c r="G8" s="5" t="s">
        <v>80</v>
      </c>
      <c r="H8" s="5" t="s">
        <v>80</v>
      </c>
      <c r="L8" s="6"/>
      <c r="O8">
        <f t="shared" ref="O8" si="0">FIND(" ",D8)</f>
        <v>9</v>
      </c>
      <c r="P8" t="str">
        <f t="shared" ref="P8" si="1">LEFT(D8,O8-1)</f>
        <v>December</v>
      </c>
      <c r="Q8" s="6">
        <f t="shared" ref="Q8:Q41" si="2">VLOOKUP(P8,$K$44:$L$55,2,FALSE)</f>
        <v>12</v>
      </c>
      <c r="R8">
        <f t="shared" ref="R8" si="3">VALUE(MID(D8,O8+1,4))</f>
        <v>1854</v>
      </c>
      <c r="S8">
        <f t="shared" ref="S8" si="4">12*(R8-1800)+Q8</f>
        <v>660</v>
      </c>
    </row>
    <row r="9" spans="3:19">
      <c r="C9" s="4" t="s">
        <v>102</v>
      </c>
      <c r="D9" s="4" t="s">
        <v>47</v>
      </c>
      <c r="E9" s="5">
        <v>18</v>
      </c>
      <c r="F9" s="5">
        <v>30</v>
      </c>
      <c r="G9" s="5">
        <v>48</v>
      </c>
      <c r="H9" s="5" t="s">
        <v>80</v>
      </c>
      <c r="J9">
        <f>FIND(" ",C9)</f>
        <v>5</v>
      </c>
      <c r="K9" t="str">
        <f>LEFT(C9,J9-1)</f>
        <v>June</v>
      </c>
      <c r="L9" s="6">
        <f t="shared" ref="L9:L41" si="5">VLOOKUP(K9,$K$44:$L$55,2,FALSE)</f>
        <v>6</v>
      </c>
      <c r="M9">
        <f>VALUE(MID(C9,J9+1,4))</f>
        <v>1857</v>
      </c>
      <c r="N9">
        <f>12*(M9-1800)+L9</f>
        <v>690</v>
      </c>
      <c r="O9">
        <f>FIND(" ",D9)</f>
        <v>9</v>
      </c>
      <c r="P9" t="str">
        <f>LEFT(D9,O9-1)</f>
        <v>December</v>
      </c>
      <c r="Q9" s="6">
        <f t="shared" si="2"/>
        <v>12</v>
      </c>
      <c r="R9">
        <f>VALUE(MID(D9,O9+1,4))</f>
        <v>1858</v>
      </c>
      <c r="S9">
        <f>12*(R9-1800)+Q9</f>
        <v>708</v>
      </c>
    </row>
    <row r="10" spans="3:19">
      <c r="C10" s="15" t="s">
        <v>14</v>
      </c>
      <c r="D10" s="15" t="s">
        <v>48</v>
      </c>
      <c r="E10" s="5">
        <v>8</v>
      </c>
      <c r="F10" s="5">
        <v>22</v>
      </c>
      <c r="G10" s="5">
        <v>30</v>
      </c>
      <c r="H10" s="5">
        <v>40</v>
      </c>
      <c r="J10">
        <f t="shared" ref="J10:J41" si="6">FIND(" ",C10)</f>
        <v>8</v>
      </c>
      <c r="K10" t="str">
        <f t="shared" ref="K10:K41" si="7">LEFT(C10,J10-1)</f>
        <v>October</v>
      </c>
      <c r="L10" s="6">
        <f t="shared" si="5"/>
        <v>10</v>
      </c>
      <c r="M10">
        <f t="shared" ref="M10:M41" si="8">VALUE(MID(C10,J10+1,4))</f>
        <v>1860</v>
      </c>
      <c r="N10">
        <f t="shared" ref="N10:N41" si="9">12*(M10-1800)+L10</f>
        <v>730</v>
      </c>
      <c r="O10">
        <f t="shared" ref="O10:O41" si="10">FIND(" ",D10)</f>
        <v>5</v>
      </c>
      <c r="P10" t="str">
        <f t="shared" ref="P10:P41" si="11">LEFT(D10,O10-1)</f>
        <v>June</v>
      </c>
      <c r="Q10" s="6">
        <f t="shared" si="2"/>
        <v>6</v>
      </c>
      <c r="R10">
        <f t="shared" ref="R10:R41" si="12">VALUE(MID(D10,O10+1,4))</f>
        <v>1861</v>
      </c>
      <c r="S10">
        <f t="shared" ref="S10:S41" si="13">12*(R10-1800)+Q10</f>
        <v>738</v>
      </c>
    </row>
    <row r="11" spans="3:19">
      <c r="C11" s="15" t="s">
        <v>15</v>
      </c>
      <c r="D11" s="15" t="s">
        <v>49</v>
      </c>
      <c r="E11" s="5">
        <v>32</v>
      </c>
      <c r="F11" s="5">
        <v>46</v>
      </c>
      <c r="G11" s="5">
        <v>78</v>
      </c>
      <c r="H11" s="5">
        <v>54</v>
      </c>
      <c r="J11">
        <f t="shared" si="6"/>
        <v>6</v>
      </c>
      <c r="K11" t="str">
        <f t="shared" si="7"/>
        <v>April</v>
      </c>
      <c r="L11" s="6">
        <f t="shared" si="5"/>
        <v>4</v>
      </c>
      <c r="M11">
        <f t="shared" si="8"/>
        <v>1865</v>
      </c>
      <c r="N11">
        <f t="shared" si="9"/>
        <v>784</v>
      </c>
      <c r="O11">
        <f t="shared" si="10"/>
        <v>9</v>
      </c>
      <c r="P11" t="str">
        <f t="shared" si="11"/>
        <v>December</v>
      </c>
      <c r="Q11" s="6">
        <f t="shared" si="2"/>
        <v>12</v>
      </c>
      <c r="R11">
        <f t="shared" si="12"/>
        <v>1867</v>
      </c>
      <c r="S11">
        <f t="shared" si="13"/>
        <v>816</v>
      </c>
    </row>
    <row r="12" spans="3:19">
      <c r="C12" s="4" t="s">
        <v>16</v>
      </c>
      <c r="D12" s="4" t="s">
        <v>50</v>
      </c>
      <c r="E12" s="5">
        <v>18</v>
      </c>
      <c r="F12" s="5">
        <v>18</v>
      </c>
      <c r="G12" s="5">
        <v>36</v>
      </c>
      <c r="H12" s="5">
        <v>50</v>
      </c>
      <c r="J12">
        <f t="shared" si="6"/>
        <v>5</v>
      </c>
      <c r="K12" t="str">
        <f t="shared" si="7"/>
        <v>June</v>
      </c>
      <c r="L12" s="6">
        <f t="shared" si="5"/>
        <v>6</v>
      </c>
      <c r="M12">
        <f t="shared" si="8"/>
        <v>1869</v>
      </c>
      <c r="N12">
        <f t="shared" si="9"/>
        <v>834</v>
      </c>
      <c r="O12">
        <f t="shared" si="10"/>
        <v>9</v>
      </c>
      <c r="P12" t="str">
        <f t="shared" si="11"/>
        <v>December</v>
      </c>
      <c r="Q12" s="6">
        <f t="shared" si="2"/>
        <v>12</v>
      </c>
      <c r="R12">
        <f t="shared" si="12"/>
        <v>1870</v>
      </c>
      <c r="S12">
        <f t="shared" si="13"/>
        <v>852</v>
      </c>
    </row>
    <row r="13" spans="3:19">
      <c r="C13" s="15" t="s">
        <v>17</v>
      </c>
      <c r="D13" s="4" t="s">
        <v>51</v>
      </c>
      <c r="E13" s="5">
        <v>65</v>
      </c>
      <c r="F13" s="5">
        <v>34</v>
      </c>
      <c r="G13" s="5">
        <v>99</v>
      </c>
      <c r="H13" s="5">
        <v>52</v>
      </c>
      <c r="J13">
        <f t="shared" si="6"/>
        <v>8</v>
      </c>
      <c r="K13" t="str">
        <f t="shared" si="7"/>
        <v>October</v>
      </c>
      <c r="L13" s="6">
        <f t="shared" si="5"/>
        <v>10</v>
      </c>
      <c r="M13">
        <f t="shared" si="8"/>
        <v>1873</v>
      </c>
      <c r="N13">
        <f t="shared" si="9"/>
        <v>886</v>
      </c>
      <c r="O13">
        <f t="shared" si="10"/>
        <v>6</v>
      </c>
      <c r="P13" t="str">
        <f t="shared" si="11"/>
        <v>March</v>
      </c>
      <c r="Q13" s="6">
        <f t="shared" si="2"/>
        <v>3</v>
      </c>
      <c r="R13">
        <f t="shared" si="12"/>
        <v>1879</v>
      </c>
      <c r="S13">
        <f t="shared" si="13"/>
        <v>951</v>
      </c>
    </row>
    <row r="14" spans="3:19">
      <c r="C14" s="4" t="s">
        <v>18</v>
      </c>
      <c r="D14" s="4" t="s">
        <v>52</v>
      </c>
      <c r="E14" s="5">
        <v>38</v>
      </c>
      <c r="F14" s="5">
        <v>36</v>
      </c>
      <c r="G14" s="5">
        <v>74</v>
      </c>
      <c r="H14" s="5">
        <v>101</v>
      </c>
      <c r="J14">
        <f t="shared" si="6"/>
        <v>6</v>
      </c>
      <c r="K14" t="str">
        <f t="shared" si="7"/>
        <v>March</v>
      </c>
      <c r="L14" s="6">
        <f t="shared" si="5"/>
        <v>3</v>
      </c>
      <c r="M14">
        <f t="shared" si="8"/>
        <v>1882</v>
      </c>
      <c r="N14">
        <f t="shared" si="9"/>
        <v>987</v>
      </c>
      <c r="O14">
        <f t="shared" si="10"/>
        <v>4</v>
      </c>
      <c r="P14" t="str">
        <f t="shared" si="11"/>
        <v>May</v>
      </c>
      <c r="Q14" s="6">
        <f t="shared" si="2"/>
        <v>5</v>
      </c>
      <c r="R14">
        <f t="shared" si="12"/>
        <v>1885</v>
      </c>
      <c r="S14">
        <f t="shared" si="13"/>
        <v>1025</v>
      </c>
    </row>
    <row r="15" spans="3:19">
      <c r="C15" s="15" t="s">
        <v>19</v>
      </c>
      <c r="D15" s="15" t="s">
        <v>53</v>
      </c>
      <c r="E15" s="5">
        <v>13</v>
      </c>
      <c r="F15" s="5">
        <v>22</v>
      </c>
      <c r="G15" s="5">
        <v>35</v>
      </c>
      <c r="H15" s="5">
        <v>60</v>
      </c>
      <c r="J15">
        <f t="shared" si="6"/>
        <v>6</v>
      </c>
      <c r="K15" t="str">
        <f t="shared" si="7"/>
        <v>March</v>
      </c>
      <c r="L15" s="6">
        <f t="shared" si="5"/>
        <v>3</v>
      </c>
      <c r="M15">
        <f t="shared" si="8"/>
        <v>1887</v>
      </c>
      <c r="N15">
        <f t="shared" si="9"/>
        <v>1047</v>
      </c>
      <c r="O15">
        <f t="shared" si="10"/>
        <v>6</v>
      </c>
      <c r="P15" t="str">
        <f t="shared" si="11"/>
        <v>April</v>
      </c>
      <c r="Q15" s="6">
        <f t="shared" si="2"/>
        <v>4</v>
      </c>
      <c r="R15">
        <f t="shared" si="12"/>
        <v>1888</v>
      </c>
      <c r="S15">
        <f t="shared" si="13"/>
        <v>1060</v>
      </c>
    </row>
    <row r="16" spans="3:19">
      <c r="C16" s="4" t="s">
        <v>20</v>
      </c>
      <c r="D16" s="4" t="s">
        <v>54</v>
      </c>
      <c r="E16" s="5">
        <v>10</v>
      </c>
      <c r="F16" s="5">
        <v>27</v>
      </c>
      <c r="G16" s="5">
        <v>37</v>
      </c>
      <c r="H16" s="5">
        <v>40</v>
      </c>
      <c r="J16">
        <f t="shared" si="6"/>
        <v>5</v>
      </c>
      <c r="K16" t="str">
        <f t="shared" si="7"/>
        <v>July</v>
      </c>
      <c r="L16" s="6">
        <f t="shared" si="5"/>
        <v>7</v>
      </c>
      <c r="M16">
        <f t="shared" si="8"/>
        <v>1890</v>
      </c>
      <c r="N16">
        <f t="shared" si="9"/>
        <v>1087</v>
      </c>
      <c r="O16">
        <f t="shared" si="10"/>
        <v>4</v>
      </c>
      <c r="P16" t="str">
        <f t="shared" si="11"/>
        <v>May</v>
      </c>
      <c r="Q16" s="6">
        <f t="shared" si="2"/>
        <v>5</v>
      </c>
      <c r="R16">
        <f t="shared" si="12"/>
        <v>1891</v>
      </c>
      <c r="S16">
        <f t="shared" si="13"/>
        <v>1097</v>
      </c>
    </row>
    <row r="17" spans="3:19">
      <c r="C17" s="4" t="s">
        <v>21</v>
      </c>
      <c r="D17" s="4" t="s">
        <v>55</v>
      </c>
      <c r="E17" s="5">
        <v>17</v>
      </c>
      <c r="F17" s="5">
        <v>20</v>
      </c>
      <c r="G17" s="5">
        <v>37</v>
      </c>
      <c r="H17" s="5">
        <v>30</v>
      </c>
      <c r="J17">
        <f t="shared" si="6"/>
        <v>8</v>
      </c>
      <c r="K17" t="str">
        <f t="shared" si="7"/>
        <v>January</v>
      </c>
      <c r="L17" s="6">
        <f t="shared" si="5"/>
        <v>1</v>
      </c>
      <c r="M17">
        <f t="shared" si="8"/>
        <v>1893</v>
      </c>
      <c r="N17">
        <f t="shared" si="9"/>
        <v>1117</v>
      </c>
      <c r="O17">
        <f t="shared" si="10"/>
        <v>5</v>
      </c>
      <c r="P17" t="str">
        <f t="shared" si="11"/>
        <v>June</v>
      </c>
      <c r="Q17" s="6">
        <f t="shared" si="2"/>
        <v>6</v>
      </c>
      <c r="R17">
        <f t="shared" si="12"/>
        <v>1894</v>
      </c>
      <c r="S17">
        <f t="shared" si="13"/>
        <v>1134</v>
      </c>
    </row>
    <row r="18" spans="3:19">
      <c r="C18" s="4" t="s">
        <v>22</v>
      </c>
      <c r="D18" s="4" t="s">
        <v>56</v>
      </c>
      <c r="E18" s="5">
        <v>18</v>
      </c>
      <c r="F18" s="5">
        <v>18</v>
      </c>
      <c r="G18" s="5">
        <v>36</v>
      </c>
      <c r="H18" s="5">
        <v>35</v>
      </c>
      <c r="J18">
        <f t="shared" si="6"/>
        <v>9</v>
      </c>
      <c r="K18" t="str">
        <f t="shared" si="7"/>
        <v>December</v>
      </c>
      <c r="L18" s="6">
        <f t="shared" si="5"/>
        <v>12</v>
      </c>
      <c r="M18">
        <f t="shared" si="8"/>
        <v>1895</v>
      </c>
      <c r="N18">
        <f t="shared" si="9"/>
        <v>1152</v>
      </c>
      <c r="O18">
        <f t="shared" si="10"/>
        <v>5</v>
      </c>
      <c r="P18" t="str">
        <f t="shared" si="11"/>
        <v>June</v>
      </c>
      <c r="Q18" s="6">
        <f t="shared" si="2"/>
        <v>6</v>
      </c>
      <c r="R18">
        <f t="shared" si="12"/>
        <v>1897</v>
      </c>
      <c r="S18">
        <f t="shared" si="13"/>
        <v>1170</v>
      </c>
    </row>
    <row r="19" spans="3:19">
      <c r="C19" s="15" t="s">
        <v>23</v>
      </c>
      <c r="D19" s="4" t="s">
        <v>57</v>
      </c>
      <c r="E19" s="5">
        <v>18</v>
      </c>
      <c r="F19" s="5">
        <v>24</v>
      </c>
      <c r="G19" s="5">
        <v>42</v>
      </c>
      <c r="H19" s="5">
        <v>42</v>
      </c>
      <c r="J19">
        <f t="shared" si="6"/>
        <v>5</v>
      </c>
      <c r="K19" t="str">
        <f t="shared" si="7"/>
        <v>June</v>
      </c>
      <c r="L19" s="6">
        <f t="shared" si="5"/>
        <v>6</v>
      </c>
      <c r="M19">
        <f t="shared" si="8"/>
        <v>1899</v>
      </c>
      <c r="N19">
        <f t="shared" si="9"/>
        <v>1194</v>
      </c>
      <c r="O19">
        <f t="shared" si="10"/>
        <v>9</v>
      </c>
      <c r="P19" t="str">
        <f t="shared" si="11"/>
        <v>December</v>
      </c>
      <c r="Q19" s="6">
        <f t="shared" si="2"/>
        <v>12</v>
      </c>
      <c r="R19">
        <f t="shared" si="12"/>
        <v>1900</v>
      </c>
      <c r="S19">
        <f t="shared" si="13"/>
        <v>1212</v>
      </c>
    </row>
    <row r="20" spans="3:19">
      <c r="C20" s="15" t="s">
        <v>24</v>
      </c>
      <c r="D20" s="4" t="s">
        <v>58</v>
      </c>
      <c r="E20" s="5">
        <v>23</v>
      </c>
      <c r="F20" s="5">
        <v>21</v>
      </c>
      <c r="G20" s="5">
        <v>44</v>
      </c>
      <c r="H20" s="5">
        <v>39</v>
      </c>
      <c r="J20">
        <f t="shared" si="6"/>
        <v>10</v>
      </c>
      <c r="K20" t="str">
        <f t="shared" si="7"/>
        <v>September</v>
      </c>
      <c r="L20" s="6">
        <f t="shared" si="5"/>
        <v>9</v>
      </c>
      <c r="M20">
        <f t="shared" si="8"/>
        <v>1902</v>
      </c>
      <c r="N20">
        <f t="shared" si="9"/>
        <v>1233</v>
      </c>
      <c r="O20">
        <f t="shared" si="10"/>
        <v>7</v>
      </c>
      <c r="P20" t="str">
        <f t="shared" si="11"/>
        <v>August</v>
      </c>
      <c r="Q20" s="6">
        <f t="shared" si="2"/>
        <v>8</v>
      </c>
      <c r="R20">
        <f t="shared" si="12"/>
        <v>1904</v>
      </c>
      <c r="S20">
        <f t="shared" si="13"/>
        <v>1256</v>
      </c>
    </row>
    <row r="21" spans="3:19">
      <c r="C21" s="4" t="s">
        <v>25</v>
      </c>
      <c r="D21" s="4" t="s">
        <v>59</v>
      </c>
      <c r="E21" s="5">
        <v>13</v>
      </c>
      <c r="F21" s="5">
        <v>33</v>
      </c>
      <c r="G21" s="5">
        <v>46</v>
      </c>
      <c r="H21" s="5">
        <v>56</v>
      </c>
      <c r="J21">
        <f t="shared" si="6"/>
        <v>4</v>
      </c>
      <c r="K21" t="str">
        <f t="shared" si="7"/>
        <v>May</v>
      </c>
      <c r="L21" s="6">
        <f t="shared" si="5"/>
        <v>5</v>
      </c>
      <c r="M21">
        <f t="shared" si="8"/>
        <v>1907</v>
      </c>
      <c r="N21">
        <f t="shared" si="9"/>
        <v>1289</v>
      </c>
      <c r="O21">
        <f t="shared" si="10"/>
        <v>5</v>
      </c>
      <c r="P21" t="str">
        <f t="shared" si="11"/>
        <v>June</v>
      </c>
      <c r="Q21" s="6">
        <f t="shared" si="2"/>
        <v>6</v>
      </c>
      <c r="R21">
        <f t="shared" si="12"/>
        <v>1908</v>
      </c>
      <c r="S21">
        <f t="shared" si="13"/>
        <v>1302</v>
      </c>
    </row>
    <row r="22" spans="3:19">
      <c r="C22" s="4" t="s">
        <v>26</v>
      </c>
      <c r="D22" s="15" t="s">
        <v>60</v>
      </c>
      <c r="E22" s="5">
        <v>24</v>
      </c>
      <c r="F22" s="5">
        <v>19</v>
      </c>
      <c r="G22" s="5">
        <v>43</v>
      </c>
      <c r="H22" s="5">
        <v>32</v>
      </c>
      <c r="J22">
        <f t="shared" si="6"/>
        <v>8</v>
      </c>
      <c r="K22" t="str">
        <f t="shared" si="7"/>
        <v>January</v>
      </c>
      <c r="L22" s="6">
        <f t="shared" si="5"/>
        <v>1</v>
      </c>
      <c r="M22">
        <f t="shared" si="8"/>
        <v>1910</v>
      </c>
      <c r="N22">
        <f t="shared" si="9"/>
        <v>1321</v>
      </c>
      <c r="O22">
        <f t="shared" si="10"/>
        <v>8</v>
      </c>
      <c r="P22" t="str">
        <f t="shared" si="11"/>
        <v>January</v>
      </c>
      <c r="Q22" s="6">
        <f t="shared" si="2"/>
        <v>1</v>
      </c>
      <c r="R22">
        <f t="shared" si="12"/>
        <v>1912</v>
      </c>
      <c r="S22">
        <f t="shared" si="13"/>
        <v>1345</v>
      </c>
    </row>
    <row r="23" spans="3:19">
      <c r="C23" s="4" t="s">
        <v>27</v>
      </c>
      <c r="D23" s="4" t="s">
        <v>61</v>
      </c>
      <c r="E23" s="5">
        <v>23</v>
      </c>
      <c r="F23" s="5">
        <v>12</v>
      </c>
      <c r="G23" s="5">
        <v>35</v>
      </c>
      <c r="H23" s="5">
        <v>36</v>
      </c>
      <c r="J23">
        <f t="shared" si="6"/>
        <v>8</v>
      </c>
      <c r="K23" t="str">
        <f t="shared" si="7"/>
        <v>January</v>
      </c>
      <c r="L23" s="6">
        <f t="shared" si="5"/>
        <v>1</v>
      </c>
      <c r="M23">
        <f t="shared" si="8"/>
        <v>1913</v>
      </c>
      <c r="N23">
        <f t="shared" si="9"/>
        <v>1357</v>
      </c>
      <c r="O23">
        <f t="shared" si="10"/>
        <v>9</v>
      </c>
      <c r="P23" t="str">
        <f t="shared" si="11"/>
        <v>December</v>
      </c>
      <c r="Q23" s="6">
        <f t="shared" si="2"/>
        <v>12</v>
      </c>
      <c r="R23">
        <f t="shared" si="12"/>
        <v>1914</v>
      </c>
      <c r="S23">
        <f t="shared" si="13"/>
        <v>1380</v>
      </c>
    </row>
    <row r="24" spans="3:19">
      <c r="C24" s="4" t="s">
        <v>28</v>
      </c>
      <c r="D24" s="4" t="s">
        <v>62</v>
      </c>
      <c r="E24" s="5">
        <v>7</v>
      </c>
      <c r="F24" s="5">
        <v>44</v>
      </c>
      <c r="G24" s="5">
        <v>51</v>
      </c>
      <c r="H24" s="5">
        <v>67</v>
      </c>
      <c r="J24">
        <f t="shared" si="6"/>
        <v>7</v>
      </c>
      <c r="K24" t="str">
        <f t="shared" si="7"/>
        <v>August</v>
      </c>
      <c r="L24" s="6">
        <f t="shared" si="5"/>
        <v>8</v>
      </c>
      <c r="M24">
        <f t="shared" si="8"/>
        <v>1918</v>
      </c>
      <c r="N24">
        <f t="shared" si="9"/>
        <v>1424</v>
      </c>
      <c r="O24">
        <f t="shared" si="10"/>
        <v>6</v>
      </c>
      <c r="P24" t="str">
        <f t="shared" si="11"/>
        <v>March</v>
      </c>
      <c r="Q24" s="6">
        <f t="shared" si="2"/>
        <v>3</v>
      </c>
      <c r="R24">
        <f t="shared" si="12"/>
        <v>1919</v>
      </c>
      <c r="S24">
        <f t="shared" si="13"/>
        <v>1431</v>
      </c>
    </row>
    <row r="25" spans="3:19">
      <c r="C25" s="4" t="s">
        <v>29</v>
      </c>
      <c r="D25" s="4" t="s">
        <v>63</v>
      </c>
      <c r="E25" s="5">
        <v>18</v>
      </c>
      <c r="F25" s="5">
        <v>10</v>
      </c>
      <c r="G25" s="5">
        <v>28</v>
      </c>
      <c r="H25" s="5">
        <v>17</v>
      </c>
      <c r="J25">
        <f t="shared" si="6"/>
        <v>8</v>
      </c>
      <c r="K25" t="str">
        <f t="shared" si="7"/>
        <v>January</v>
      </c>
      <c r="L25" s="6">
        <f t="shared" si="5"/>
        <v>1</v>
      </c>
      <c r="M25">
        <f t="shared" si="8"/>
        <v>1920</v>
      </c>
      <c r="N25">
        <f t="shared" si="9"/>
        <v>1441</v>
      </c>
      <c r="O25">
        <f t="shared" si="10"/>
        <v>5</v>
      </c>
      <c r="P25" t="str">
        <f t="shared" si="11"/>
        <v>July</v>
      </c>
      <c r="Q25" s="6">
        <f t="shared" si="2"/>
        <v>7</v>
      </c>
      <c r="R25">
        <f t="shared" si="12"/>
        <v>1921</v>
      </c>
      <c r="S25">
        <f t="shared" si="13"/>
        <v>1459</v>
      </c>
    </row>
    <row r="26" spans="3:19">
      <c r="C26" s="4" t="s">
        <v>30</v>
      </c>
      <c r="D26" s="4" t="s">
        <v>64</v>
      </c>
      <c r="E26" s="5">
        <v>14</v>
      </c>
      <c r="F26" s="5">
        <v>22</v>
      </c>
      <c r="G26" s="5">
        <v>36</v>
      </c>
      <c r="H26" s="5">
        <v>40</v>
      </c>
      <c r="J26">
        <f t="shared" si="6"/>
        <v>4</v>
      </c>
      <c r="K26" t="str">
        <f t="shared" si="7"/>
        <v>May</v>
      </c>
      <c r="L26" s="6">
        <f t="shared" si="5"/>
        <v>5</v>
      </c>
      <c r="M26">
        <f t="shared" si="8"/>
        <v>1923</v>
      </c>
      <c r="N26">
        <f t="shared" si="9"/>
        <v>1481</v>
      </c>
      <c r="O26">
        <f t="shared" si="10"/>
        <v>5</v>
      </c>
      <c r="P26" t="str">
        <f t="shared" si="11"/>
        <v>July</v>
      </c>
      <c r="Q26" s="6">
        <f t="shared" si="2"/>
        <v>7</v>
      </c>
      <c r="R26">
        <f t="shared" si="12"/>
        <v>1924</v>
      </c>
      <c r="S26">
        <f t="shared" si="13"/>
        <v>1495</v>
      </c>
    </row>
    <row r="27" spans="3:19">
      <c r="C27" s="15" t="s">
        <v>31</v>
      </c>
      <c r="D27" s="4" t="s">
        <v>65</v>
      </c>
      <c r="E27" s="5">
        <v>13</v>
      </c>
      <c r="F27" s="5">
        <v>27</v>
      </c>
      <c r="G27" s="5">
        <v>40</v>
      </c>
      <c r="H27" s="5">
        <v>41</v>
      </c>
      <c r="J27">
        <f t="shared" si="6"/>
        <v>8</v>
      </c>
      <c r="K27" t="str">
        <f t="shared" si="7"/>
        <v>October</v>
      </c>
      <c r="L27" s="6">
        <f t="shared" si="5"/>
        <v>10</v>
      </c>
      <c r="M27">
        <f t="shared" si="8"/>
        <v>1926</v>
      </c>
      <c r="N27">
        <f t="shared" si="9"/>
        <v>1522</v>
      </c>
      <c r="O27">
        <f t="shared" si="10"/>
        <v>9</v>
      </c>
      <c r="P27" t="str">
        <f t="shared" si="11"/>
        <v>November</v>
      </c>
      <c r="Q27" s="6">
        <f t="shared" si="2"/>
        <v>11</v>
      </c>
      <c r="R27">
        <f t="shared" si="12"/>
        <v>1927</v>
      </c>
      <c r="S27">
        <f t="shared" si="13"/>
        <v>1535</v>
      </c>
    </row>
    <row r="28" spans="3:19">
      <c r="C28" s="4" t="s">
        <v>32</v>
      </c>
      <c r="D28" s="4" t="s">
        <v>66</v>
      </c>
      <c r="E28" s="5">
        <v>43</v>
      </c>
      <c r="F28" s="5">
        <v>21</v>
      </c>
      <c r="G28" s="5">
        <v>64</v>
      </c>
      <c r="H28" s="5">
        <v>34</v>
      </c>
      <c r="J28">
        <f t="shared" si="6"/>
        <v>7</v>
      </c>
      <c r="K28" t="str">
        <f t="shared" si="7"/>
        <v>August</v>
      </c>
      <c r="L28" s="6">
        <f t="shared" si="5"/>
        <v>8</v>
      </c>
      <c r="M28">
        <f t="shared" si="8"/>
        <v>1929</v>
      </c>
      <c r="N28">
        <f t="shared" si="9"/>
        <v>1556</v>
      </c>
      <c r="O28">
        <f t="shared" si="10"/>
        <v>6</v>
      </c>
      <c r="P28" t="str">
        <f t="shared" si="11"/>
        <v>March</v>
      </c>
      <c r="Q28" s="6">
        <f t="shared" si="2"/>
        <v>3</v>
      </c>
      <c r="R28">
        <f t="shared" si="12"/>
        <v>1933</v>
      </c>
      <c r="S28">
        <f t="shared" si="13"/>
        <v>1599</v>
      </c>
    </row>
    <row r="29" spans="3:19">
      <c r="C29" s="4" t="s">
        <v>33</v>
      </c>
      <c r="D29" s="4" t="s">
        <v>67</v>
      </c>
      <c r="E29" s="5">
        <v>13</v>
      </c>
      <c r="F29" s="5">
        <v>50</v>
      </c>
      <c r="G29" s="5">
        <v>63</v>
      </c>
      <c r="H29" s="5">
        <v>93</v>
      </c>
      <c r="J29">
        <f t="shared" si="6"/>
        <v>4</v>
      </c>
      <c r="K29" t="str">
        <f t="shared" si="7"/>
        <v>May</v>
      </c>
      <c r="L29" s="6">
        <f t="shared" si="5"/>
        <v>5</v>
      </c>
      <c r="M29">
        <f t="shared" si="8"/>
        <v>1937</v>
      </c>
      <c r="N29">
        <f t="shared" si="9"/>
        <v>1649</v>
      </c>
      <c r="O29">
        <f t="shared" si="10"/>
        <v>5</v>
      </c>
      <c r="P29" t="str">
        <f t="shared" si="11"/>
        <v>June</v>
      </c>
      <c r="Q29" s="6">
        <f t="shared" si="2"/>
        <v>6</v>
      </c>
      <c r="R29">
        <f t="shared" si="12"/>
        <v>1938</v>
      </c>
      <c r="S29">
        <f t="shared" si="13"/>
        <v>1662</v>
      </c>
    </row>
    <row r="30" spans="3:19">
      <c r="C30" s="4" t="s">
        <v>34</v>
      </c>
      <c r="D30" s="4" t="s">
        <v>68</v>
      </c>
      <c r="E30" s="5">
        <v>8</v>
      </c>
      <c r="F30" s="5">
        <v>80</v>
      </c>
      <c r="G30" s="5">
        <v>88</v>
      </c>
      <c r="H30" s="5">
        <v>93</v>
      </c>
      <c r="J30">
        <f t="shared" si="6"/>
        <v>9</v>
      </c>
      <c r="K30" t="str">
        <f t="shared" si="7"/>
        <v>February</v>
      </c>
      <c r="L30" s="6">
        <f t="shared" si="5"/>
        <v>2</v>
      </c>
      <c r="M30">
        <f t="shared" si="8"/>
        <v>1945</v>
      </c>
      <c r="N30">
        <f t="shared" si="9"/>
        <v>1742</v>
      </c>
      <c r="O30">
        <f t="shared" si="10"/>
        <v>8</v>
      </c>
      <c r="P30" t="str">
        <f t="shared" si="11"/>
        <v>October</v>
      </c>
      <c r="Q30" s="6">
        <f t="shared" si="2"/>
        <v>10</v>
      </c>
      <c r="R30">
        <f t="shared" si="12"/>
        <v>1945</v>
      </c>
      <c r="S30">
        <f t="shared" si="13"/>
        <v>1750</v>
      </c>
    </row>
    <row r="31" spans="3:19">
      <c r="C31" s="4" t="s">
        <v>35</v>
      </c>
      <c r="D31" s="4" t="s">
        <v>69</v>
      </c>
      <c r="E31" s="5">
        <v>11</v>
      </c>
      <c r="F31" s="5">
        <v>37</v>
      </c>
      <c r="G31" s="5">
        <v>48</v>
      </c>
      <c r="H31" s="5">
        <v>45</v>
      </c>
      <c r="J31">
        <f t="shared" si="6"/>
        <v>9</v>
      </c>
      <c r="K31" t="str">
        <f t="shared" si="7"/>
        <v>November</v>
      </c>
      <c r="L31" s="6">
        <f t="shared" si="5"/>
        <v>11</v>
      </c>
      <c r="M31">
        <f t="shared" si="8"/>
        <v>1948</v>
      </c>
      <c r="N31">
        <f t="shared" si="9"/>
        <v>1787</v>
      </c>
      <c r="O31">
        <f t="shared" si="10"/>
        <v>8</v>
      </c>
      <c r="P31" t="str">
        <f t="shared" si="11"/>
        <v>October</v>
      </c>
      <c r="Q31" s="6">
        <f t="shared" si="2"/>
        <v>10</v>
      </c>
      <c r="R31">
        <f t="shared" si="12"/>
        <v>1949</v>
      </c>
      <c r="S31">
        <f t="shared" si="13"/>
        <v>1798</v>
      </c>
    </row>
    <row r="32" spans="3:19">
      <c r="C32" s="15" t="s">
        <v>36</v>
      </c>
      <c r="D32" s="4" t="s">
        <v>70</v>
      </c>
      <c r="E32" s="5">
        <v>10</v>
      </c>
      <c r="F32" s="5">
        <v>45</v>
      </c>
      <c r="G32" s="5">
        <v>55</v>
      </c>
      <c r="H32" s="5">
        <v>56</v>
      </c>
      <c r="J32">
        <f t="shared" si="6"/>
        <v>5</v>
      </c>
      <c r="K32" t="str">
        <f t="shared" si="7"/>
        <v>July</v>
      </c>
      <c r="L32" s="6">
        <f t="shared" si="5"/>
        <v>7</v>
      </c>
      <c r="M32">
        <f t="shared" si="8"/>
        <v>1953</v>
      </c>
      <c r="N32">
        <f t="shared" si="9"/>
        <v>1843</v>
      </c>
      <c r="O32">
        <f t="shared" si="10"/>
        <v>4</v>
      </c>
      <c r="P32" t="str">
        <f t="shared" si="11"/>
        <v>May</v>
      </c>
      <c r="Q32" s="6">
        <f t="shared" si="2"/>
        <v>5</v>
      </c>
      <c r="R32">
        <f t="shared" si="12"/>
        <v>1954</v>
      </c>
      <c r="S32">
        <f t="shared" si="13"/>
        <v>1853</v>
      </c>
    </row>
    <row r="33" spans="3:19">
      <c r="C33" s="4" t="s">
        <v>37</v>
      </c>
      <c r="D33" s="4" t="s">
        <v>71</v>
      </c>
      <c r="E33" s="5">
        <v>8</v>
      </c>
      <c r="F33" s="5">
        <v>39</v>
      </c>
      <c r="G33" s="5">
        <v>47</v>
      </c>
      <c r="H33" s="5">
        <v>49</v>
      </c>
      <c r="J33">
        <f t="shared" si="6"/>
        <v>7</v>
      </c>
      <c r="K33" t="str">
        <f t="shared" si="7"/>
        <v>August</v>
      </c>
      <c r="L33" s="6">
        <f t="shared" si="5"/>
        <v>8</v>
      </c>
      <c r="M33">
        <f t="shared" si="8"/>
        <v>1957</v>
      </c>
      <c r="N33">
        <f t="shared" si="9"/>
        <v>1892</v>
      </c>
      <c r="O33">
        <f t="shared" si="10"/>
        <v>6</v>
      </c>
      <c r="P33" t="str">
        <f t="shared" si="11"/>
        <v>April</v>
      </c>
      <c r="Q33" s="6">
        <f t="shared" si="2"/>
        <v>4</v>
      </c>
      <c r="R33">
        <f t="shared" si="12"/>
        <v>1958</v>
      </c>
      <c r="S33">
        <f t="shared" si="13"/>
        <v>1900</v>
      </c>
    </row>
    <row r="34" spans="3:19">
      <c r="C34" s="4" t="s">
        <v>38</v>
      </c>
      <c r="D34" s="4" t="s">
        <v>72</v>
      </c>
      <c r="E34" s="5">
        <v>10</v>
      </c>
      <c r="F34" s="5">
        <v>24</v>
      </c>
      <c r="G34" s="5">
        <v>34</v>
      </c>
      <c r="H34" s="5">
        <v>32</v>
      </c>
      <c r="J34">
        <f t="shared" si="6"/>
        <v>6</v>
      </c>
      <c r="K34" t="str">
        <f t="shared" si="7"/>
        <v>April</v>
      </c>
      <c r="L34" s="6">
        <f t="shared" si="5"/>
        <v>4</v>
      </c>
      <c r="M34">
        <f t="shared" si="8"/>
        <v>1960</v>
      </c>
      <c r="N34">
        <f t="shared" si="9"/>
        <v>1924</v>
      </c>
      <c r="O34">
        <f t="shared" si="10"/>
        <v>9</v>
      </c>
      <c r="P34" t="str">
        <f t="shared" si="11"/>
        <v>February</v>
      </c>
      <c r="Q34" s="6">
        <f t="shared" si="2"/>
        <v>2</v>
      </c>
      <c r="R34">
        <f t="shared" si="12"/>
        <v>1961</v>
      </c>
      <c r="S34">
        <f t="shared" si="13"/>
        <v>1934</v>
      </c>
    </row>
    <row r="35" spans="3:19">
      <c r="C35" s="4" t="s">
        <v>39</v>
      </c>
      <c r="D35" s="4" t="s">
        <v>73</v>
      </c>
      <c r="E35" s="5">
        <v>11</v>
      </c>
      <c r="F35" s="5">
        <v>106</v>
      </c>
      <c r="G35" s="5">
        <v>117</v>
      </c>
      <c r="H35" s="5">
        <v>116</v>
      </c>
      <c r="J35">
        <f t="shared" si="6"/>
        <v>9</v>
      </c>
      <c r="K35" t="str">
        <f t="shared" si="7"/>
        <v>December</v>
      </c>
      <c r="L35" s="6">
        <f t="shared" si="5"/>
        <v>12</v>
      </c>
      <c r="M35">
        <f t="shared" si="8"/>
        <v>1969</v>
      </c>
      <c r="N35">
        <f t="shared" si="9"/>
        <v>2040</v>
      </c>
      <c r="O35">
        <f t="shared" si="10"/>
        <v>9</v>
      </c>
      <c r="P35" t="str">
        <f t="shared" si="11"/>
        <v>November</v>
      </c>
      <c r="Q35" s="6">
        <f t="shared" si="2"/>
        <v>11</v>
      </c>
      <c r="R35">
        <f t="shared" si="12"/>
        <v>1970</v>
      </c>
      <c r="S35">
        <f t="shared" si="13"/>
        <v>2051</v>
      </c>
    </row>
    <row r="36" spans="3:19">
      <c r="C36" s="4" t="s">
        <v>40</v>
      </c>
      <c r="D36" s="4" t="s">
        <v>74</v>
      </c>
      <c r="E36" s="5">
        <v>16</v>
      </c>
      <c r="F36" s="5">
        <v>36</v>
      </c>
      <c r="G36" s="5">
        <v>52</v>
      </c>
      <c r="H36" s="5">
        <v>47</v>
      </c>
      <c r="J36">
        <f t="shared" si="6"/>
        <v>9</v>
      </c>
      <c r="K36" t="str">
        <f t="shared" si="7"/>
        <v>November</v>
      </c>
      <c r="L36" s="6">
        <f t="shared" si="5"/>
        <v>11</v>
      </c>
      <c r="M36">
        <f t="shared" si="8"/>
        <v>1973</v>
      </c>
      <c r="N36">
        <f t="shared" si="9"/>
        <v>2087</v>
      </c>
      <c r="O36">
        <f t="shared" si="10"/>
        <v>6</v>
      </c>
      <c r="P36" t="str">
        <f t="shared" si="11"/>
        <v>March</v>
      </c>
      <c r="Q36" s="6">
        <f t="shared" si="2"/>
        <v>3</v>
      </c>
      <c r="R36">
        <f t="shared" si="12"/>
        <v>1975</v>
      </c>
      <c r="S36">
        <f t="shared" si="13"/>
        <v>2103</v>
      </c>
    </row>
    <row r="37" spans="3:19">
      <c r="C37" s="4" t="s">
        <v>41</v>
      </c>
      <c r="D37" s="4" t="s">
        <v>75</v>
      </c>
      <c r="E37" s="5">
        <v>6</v>
      </c>
      <c r="F37" s="5">
        <v>58</v>
      </c>
      <c r="G37" s="5">
        <v>64</v>
      </c>
      <c r="H37" s="5">
        <v>74</v>
      </c>
      <c r="J37">
        <f t="shared" si="6"/>
        <v>8</v>
      </c>
      <c r="K37" t="str">
        <f t="shared" si="7"/>
        <v>January</v>
      </c>
      <c r="L37" s="6">
        <f t="shared" si="5"/>
        <v>1</v>
      </c>
      <c r="M37">
        <f t="shared" si="8"/>
        <v>1980</v>
      </c>
      <c r="N37">
        <f t="shared" si="9"/>
        <v>2161</v>
      </c>
      <c r="O37">
        <f t="shared" si="10"/>
        <v>5</v>
      </c>
      <c r="P37" t="str">
        <f t="shared" si="11"/>
        <v>July</v>
      </c>
      <c r="Q37" s="6">
        <f t="shared" si="2"/>
        <v>7</v>
      </c>
      <c r="R37">
        <f t="shared" si="12"/>
        <v>1980</v>
      </c>
      <c r="S37">
        <f t="shared" si="13"/>
        <v>2167</v>
      </c>
    </row>
    <row r="38" spans="3:19">
      <c r="C38" s="4" t="s">
        <v>42</v>
      </c>
      <c r="D38" s="4" t="s">
        <v>76</v>
      </c>
      <c r="E38" s="5">
        <v>16</v>
      </c>
      <c r="F38" s="5">
        <v>12</v>
      </c>
      <c r="G38" s="5">
        <v>28</v>
      </c>
      <c r="H38" s="5">
        <v>18</v>
      </c>
      <c r="J38">
        <f t="shared" si="6"/>
        <v>5</v>
      </c>
      <c r="K38" t="str">
        <f t="shared" si="7"/>
        <v>July</v>
      </c>
      <c r="L38" s="6">
        <f t="shared" si="5"/>
        <v>7</v>
      </c>
      <c r="M38">
        <f t="shared" si="8"/>
        <v>1981</v>
      </c>
      <c r="N38">
        <f t="shared" si="9"/>
        <v>2179</v>
      </c>
      <c r="O38">
        <f t="shared" si="10"/>
        <v>9</v>
      </c>
      <c r="P38" t="str">
        <f t="shared" si="11"/>
        <v>November</v>
      </c>
      <c r="Q38" s="6">
        <f t="shared" si="2"/>
        <v>11</v>
      </c>
      <c r="R38">
        <f t="shared" si="12"/>
        <v>1982</v>
      </c>
      <c r="S38">
        <f t="shared" si="13"/>
        <v>2195</v>
      </c>
    </row>
    <row r="39" spans="3:19">
      <c r="C39" s="4" t="s">
        <v>43</v>
      </c>
      <c r="D39" t="s">
        <v>77</v>
      </c>
      <c r="E39" s="5">
        <v>8</v>
      </c>
      <c r="F39" s="5">
        <v>92</v>
      </c>
      <c r="G39" s="5">
        <v>100</v>
      </c>
      <c r="H39" s="5">
        <v>108</v>
      </c>
      <c r="J39">
        <f t="shared" si="6"/>
        <v>5</v>
      </c>
      <c r="K39" t="str">
        <f t="shared" si="7"/>
        <v>July</v>
      </c>
      <c r="L39" s="6">
        <f t="shared" si="5"/>
        <v>7</v>
      </c>
      <c r="M39">
        <f t="shared" si="8"/>
        <v>1990</v>
      </c>
      <c r="N39">
        <f t="shared" si="9"/>
        <v>2287</v>
      </c>
      <c r="O39">
        <f t="shared" si="10"/>
        <v>6</v>
      </c>
      <c r="P39" t="str">
        <f t="shared" si="11"/>
        <v>March</v>
      </c>
      <c r="Q39" s="6">
        <f t="shared" si="2"/>
        <v>3</v>
      </c>
      <c r="R39">
        <f t="shared" si="12"/>
        <v>1991</v>
      </c>
      <c r="S39">
        <f t="shared" si="13"/>
        <v>2295</v>
      </c>
    </row>
    <row r="40" spans="3:19">
      <c r="C40" t="s">
        <v>44</v>
      </c>
      <c r="D40" t="s">
        <v>78</v>
      </c>
      <c r="E40" s="5">
        <v>8</v>
      </c>
      <c r="F40" s="5">
        <v>120</v>
      </c>
      <c r="G40" s="5">
        <v>128</v>
      </c>
      <c r="H40" s="5">
        <v>128</v>
      </c>
      <c r="J40">
        <f t="shared" si="6"/>
        <v>6</v>
      </c>
      <c r="K40" t="str">
        <f t="shared" si="7"/>
        <v>March</v>
      </c>
      <c r="L40" s="6">
        <f t="shared" si="5"/>
        <v>3</v>
      </c>
      <c r="M40">
        <f t="shared" si="8"/>
        <v>2001</v>
      </c>
      <c r="N40">
        <f t="shared" si="9"/>
        <v>2415</v>
      </c>
      <c r="O40">
        <f t="shared" si="10"/>
        <v>9</v>
      </c>
      <c r="P40" t="str">
        <f t="shared" si="11"/>
        <v>November</v>
      </c>
      <c r="Q40" s="6">
        <f t="shared" si="2"/>
        <v>11</v>
      </c>
      <c r="R40">
        <f t="shared" si="12"/>
        <v>2001</v>
      </c>
      <c r="S40">
        <f t="shared" si="13"/>
        <v>2423</v>
      </c>
    </row>
    <row r="41" spans="3:19">
      <c r="C41" t="s">
        <v>45</v>
      </c>
      <c r="D41" t="s">
        <v>79</v>
      </c>
      <c r="E41" s="5">
        <v>18</v>
      </c>
      <c r="F41" s="5">
        <v>73</v>
      </c>
      <c r="G41" s="5">
        <v>91</v>
      </c>
      <c r="H41" s="5">
        <v>81</v>
      </c>
      <c r="J41">
        <f t="shared" si="6"/>
        <v>9</v>
      </c>
      <c r="K41" t="str">
        <f t="shared" si="7"/>
        <v>December</v>
      </c>
      <c r="L41" s="6">
        <f t="shared" si="5"/>
        <v>12</v>
      </c>
      <c r="M41">
        <f t="shared" si="8"/>
        <v>2007</v>
      </c>
      <c r="N41">
        <f t="shared" si="9"/>
        <v>2496</v>
      </c>
      <c r="O41">
        <f t="shared" si="10"/>
        <v>5</v>
      </c>
      <c r="P41" t="str">
        <f t="shared" si="11"/>
        <v>June</v>
      </c>
      <c r="Q41" s="6">
        <f t="shared" si="2"/>
        <v>6</v>
      </c>
      <c r="R41">
        <f t="shared" si="12"/>
        <v>2009</v>
      </c>
      <c r="S41">
        <f t="shared" si="13"/>
        <v>2514</v>
      </c>
    </row>
    <row r="44" spans="3:19">
      <c r="K44" t="s">
        <v>81</v>
      </c>
      <c r="L44">
        <v>1</v>
      </c>
    </row>
    <row r="45" spans="3:19">
      <c r="K45" t="s">
        <v>82</v>
      </c>
      <c r="L45">
        <f>1+L44</f>
        <v>2</v>
      </c>
    </row>
    <row r="46" spans="3:19">
      <c r="K46" t="s">
        <v>83</v>
      </c>
      <c r="L46">
        <f t="shared" ref="L46:L55" si="14">1+L45</f>
        <v>3</v>
      </c>
    </row>
    <row r="47" spans="3:19">
      <c r="K47" t="s">
        <v>84</v>
      </c>
      <c r="L47">
        <f t="shared" si="14"/>
        <v>4</v>
      </c>
    </row>
    <row r="48" spans="3:19">
      <c r="K48" t="s">
        <v>85</v>
      </c>
      <c r="L48">
        <f t="shared" si="14"/>
        <v>5</v>
      </c>
    </row>
    <row r="49" spans="11:12">
      <c r="K49" t="s">
        <v>86</v>
      </c>
      <c r="L49">
        <f t="shared" si="14"/>
        <v>6</v>
      </c>
    </row>
    <row r="50" spans="11:12">
      <c r="K50" t="s">
        <v>87</v>
      </c>
      <c r="L50">
        <f t="shared" si="14"/>
        <v>7</v>
      </c>
    </row>
    <row r="51" spans="11:12">
      <c r="K51" t="s">
        <v>88</v>
      </c>
      <c r="L51">
        <f t="shared" si="14"/>
        <v>8</v>
      </c>
    </row>
    <row r="52" spans="11:12">
      <c r="K52" t="s">
        <v>89</v>
      </c>
      <c r="L52">
        <f t="shared" si="14"/>
        <v>9</v>
      </c>
    </row>
    <row r="53" spans="11:12">
      <c r="K53" t="s">
        <v>90</v>
      </c>
      <c r="L53">
        <f t="shared" si="14"/>
        <v>10</v>
      </c>
    </row>
    <row r="54" spans="11:12">
      <c r="K54" t="s">
        <v>91</v>
      </c>
      <c r="L54">
        <f t="shared" si="14"/>
        <v>11</v>
      </c>
    </row>
    <row r="55" spans="11:12">
      <c r="K55" t="s">
        <v>92</v>
      </c>
      <c r="L55">
        <f t="shared" si="14"/>
        <v>12</v>
      </c>
    </row>
  </sheetData>
  <mergeCells count="4">
    <mergeCell ref="G4:H4"/>
    <mergeCell ref="C5:D5"/>
    <mergeCell ref="C6:D6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NBER chronology</vt:lpstr>
      <vt:lpstr>Calcs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Hall</dc:creator>
  <cp:lastModifiedBy>Mark</cp:lastModifiedBy>
  <dcterms:created xsi:type="dcterms:W3CDTF">2012-04-23T18:32:44Z</dcterms:created>
  <dcterms:modified xsi:type="dcterms:W3CDTF">2012-11-06T00:56:43Z</dcterms:modified>
</cp:coreProperties>
</file>